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0" windowWidth="9720" windowHeight="5895" tabRatio="601" activeTab="0"/>
  </bookViews>
  <sheets>
    <sheet name="IS" sheetId="1" r:id="rId1"/>
    <sheet name="BS" sheetId="2" r:id="rId2"/>
    <sheet name="Equity" sheetId="3" r:id="rId3"/>
    <sheet name="CF" sheetId="4" r:id="rId4"/>
  </sheets>
  <definedNames>
    <definedName name="_xlnm.Print_Area" localSheetId="1">'BS'!$A$1:$G$83</definedName>
    <definedName name="_xlnm.Print_Area" localSheetId="3">'CF'!$A$1:$I$71</definedName>
    <definedName name="_xlnm.Print_Area" localSheetId="2">'Equity'!$A$1:$N$104</definedName>
    <definedName name="_xlnm.Print_Area" localSheetId="0">'IS'!$A$1:$H$75</definedName>
  </definedNames>
  <calcPr fullCalcOnLoad="1"/>
</workbook>
</file>

<file path=xl/sharedStrings.xml><?xml version="1.0" encoding="utf-8"?>
<sst xmlns="http://schemas.openxmlformats.org/spreadsheetml/2006/main" count="252" uniqueCount="203">
  <si>
    <t>(Incorporated in Malaysia)</t>
  </si>
  <si>
    <t xml:space="preserve">                                                                                                                                                                                                                                                               </t>
  </si>
  <si>
    <t xml:space="preserve">Quarterly Report On Consolidated Results </t>
  </si>
  <si>
    <t>As At Preceding</t>
  </si>
  <si>
    <t>Financial</t>
  </si>
  <si>
    <t>RM '000</t>
  </si>
  <si>
    <t>ASSETS</t>
  </si>
  <si>
    <t>Property, plant and equipment</t>
  </si>
  <si>
    <t>Investment property</t>
  </si>
  <si>
    <t>Investment in subsidiary companies</t>
  </si>
  <si>
    <t>Trade and other receivables</t>
  </si>
  <si>
    <t>Deposits</t>
  </si>
  <si>
    <t>Cash and bank balances</t>
  </si>
  <si>
    <t>LIABILITIES</t>
  </si>
  <si>
    <t>Trade and other payables</t>
  </si>
  <si>
    <t>Amount owing to associated company</t>
  </si>
  <si>
    <t>Provision for taxation</t>
  </si>
  <si>
    <t>SHAREHOLDERS' EQUITY</t>
  </si>
  <si>
    <t>Share capital</t>
  </si>
  <si>
    <t>Share premium</t>
  </si>
  <si>
    <t>Exchange fluctuation reserve</t>
  </si>
  <si>
    <t>Net tangible assets per share (RM)</t>
  </si>
  <si>
    <t>INDIVIDUAL QUARTER</t>
  </si>
  <si>
    <t>CUMULATIVE QUARTER</t>
  </si>
  <si>
    <t xml:space="preserve">Current </t>
  </si>
  <si>
    <t>Current</t>
  </si>
  <si>
    <t>Preceding Year</t>
  </si>
  <si>
    <t>Year</t>
  </si>
  <si>
    <t xml:space="preserve">Corresponding </t>
  </si>
  <si>
    <t>To date</t>
  </si>
  <si>
    <t>Period</t>
  </si>
  <si>
    <t xml:space="preserve"> </t>
  </si>
  <si>
    <t>Taxation</t>
  </si>
  <si>
    <t>*</t>
  </si>
  <si>
    <t xml:space="preserve"> Fully diluted earnings per share based on the assumed conversion of the options granted under the Employees' Share Option Scheme ("ESOS") is anti-dilutive.  The effects are ignored in calculating fully diluted earnings per share.</t>
  </si>
  <si>
    <t>Quarterly Report On Consolidated Results</t>
  </si>
  <si>
    <t>(The figures have not been audited)</t>
  </si>
  <si>
    <t>Exchange</t>
  </si>
  <si>
    <t xml:space="preserve"> Share</t>
  </si>
  <si>
    <t>fluctuation</t>
  </si>
  <si>
    <t>reserve</t>
  </si>
  <si>
    <t>Total</t>
  </si>
  <si>
    <t>9 months</t>
  </si>
  <si>
    <t>Issue of shares pursuant to the ESOS</t>
  </si>
  <si>
    <t>Cash Flows From Operating Activities</t>
  </si>
  <si>
    <t>Adjustments for:-</t>
  </si>
  <si>
    <t>Non-cash items</t>
  </si>
  <si>
    <t>Goodwill on acquisition written off</t>
  </si>
  <si>
    <t>Non-operating items</t>
  </si>
  <si>
    <t>Purchase of investment property</t>
  </si>
  <si>
    <t>proceed form sale of other investments</t>
  </si>
  <si>
    <t>Net changes in current assets</t>
  </si>
  <si>
    <t>Net changes in current liabilities</t>
  </si>
  <si>
    <t>Cash Flows From Investing Activities</t>
  </si>
  <si>
    <t>Cash Flows From Financing Activities</t>
  </si>
  <si>
    <t>Cash And Cash Equivalent Brought Forward</t>
  </si>
  <si>
    <t>Cash And Cash Equivalent Carried Forward</t>
  </si>
  <si>
    <t>Unearned premium reserves</t>
  </si>
  <si>
    <t>Finance cost</t>
  </si>
  <si>
    <t>Other operating income</t>
  </si>
  <si>
    <t>Current tax liability</t>
  </si>
  <si>
    <t>Gross profit</t>
  </si>
  <si>
    <t>Other operating expenses</t>
  </si>
  <si>
    <t>Investment income (net)</t>
  </si>
  <si>
    <t>Year Ended</t>
  </si>
  <si>
    <t>Effect of adopting MASB 25</t>
  </si>
  <si>
    <t>Deferred tax assets</t>
  </si>
  <si>
    <t>Balance at 31 December 2003 - as restated</t>
  </si>
  <si>
    <t>Proceeds from issue of shares</t>
  </si>
  <si>
    <t>Dividend received</t>
  </si>
  <si>
    <t>RM'000</t>
  </si>
  <si>
    <t>Dividend paid</t>
  </si>
  <si>
    <t>Dividend paid to minority shareholder of a subsidiary company</t>
  </si>
  <si>
    <t>Effect of adopting MASB 25 (prior year adjustment)</t>
  </si>
  <si>
    <t>Balance at 1 January 2003 - as restated</t>
  </si>
  <si>
    <t>Interest received</t>
  </si>
  <si>
    <t>Interest paid</t>
  </si>
  <si>
    <t>Effect of Exchange Rate Changes</t>
  </si>
  <si>
    <t>12 MONTHS PERIOD ENDED 31 DECEMBER 2004</t>
  </si>
  <si>
    <t>Balance at 1 January 2005</t>
  </si>
  <si>
    <t>3 MONTHS PERIOD ENDED 31 MARCH 2005</t>
  </si>
  <si>
    <t>Retained</t>
  </si>
  <si>
    <t>Advances to associated company</t>
  </si>
  <si>
    <t>Current tax assets</t>
  </si>
  <si>
    <t>Provision for outstanding claims</t>
  </si>
  <si>
    <t>Deferred tax liabilities</t>
  </si>
  <si>
    <t>Retained profits</t>
  </si>
  <si>
    <t>Operating costs applicable to operating revenue</t>
  </si>
  <si>
    <t>Operating revenue</t>
  </si>
  <si>
    <t>Minority interest</t>
  </si>
  <si>
    <t>capital</t>
  </si>
  <si>
    <t>premium</t>
  </si>
  <si>
    <t>profits</t>
  </si>
  <si>
    <t>NON-CURRENT LIABILITIES</t>
  </si>
  <si>
    <t>TOTAL ASSETS</t>
  </si>
  <si>
    <t>TOTAL LIABILITIES</t>
  </si>
  <si>
    <t xml:space="preserve">TOTAL EQUITY </t>
  </si>
  <si>
    <t>TOTAL EQUITY AND LIABILITIES</t>
  </si>
  <si>
    <t>Attributable to equity holders of the parent</t>
  </si>
  <si>
    <t xml:space="preserve">Minority </t>
  </si>
  <si>
    <t>Interest</t>
  </si>
  <si>
    <t xml:space="preserve">Total </t>
  </si>
  <si>
    <t>Equity</t>
  </si>
  <si>
    <t>Dividend proposed for  the financial year ended 31 December 2005</t>
  </si>
  <si>
    <t>Equity attributable to equity holders of the parent</t>
  </si>
  <si>
    <t>Equity holders of the parent</t>
  </si>
  <si>
    <t xml:space="preserve">Option </t>
  </si>
  <si>
    <t>Reserve</t>
  </si>
  <si>
    <t>Issue of equity share option</t>
  </si>
  <si>
    <t>Option reserves attributable to potential equity holders</t>
  </si>
  <si>
    <t>Interests in joint venture</t>
  </si>
  <si>
    <t>Investment in associated companies</t>
  </si>
  <si>
    <t>Amounts owing by associated company</t>
  </si>
  <si>
    <t>Dividend for subsidiary</t>
  </si>
  <si>
    <r>
      <t xml:space="preserve">(Company No : </t>
    </r>
    <r>
      <rPr>
        <b/>
        <i/>
        <sz val="8"/>
        <color indexed="8"/>
        <rFont val="Arial"/>
        <family val="2"/>
      </rPr>
      <t>363984-X)</t>
    </r>
  </si>
  <si>
    <t>Intangible assets</t>
  </si>
  <si>
    <t>Dividend</t>
  </si>
  <si>
    <t>Dividend paid for the financial year ended 31 December 2006</t>
  </si>
  <si>
    <t>(i) Basic (sen)</t>
  </si>
  <si>
    <t>(ii) Fully diluted (sen)</t>
  </si>
  <si>
    <t>Issue of shares pursuant to the Rights Issue &amp; Special Issue</t>
  </si>
  <si>
    <t>Rights Issue related expenses</t>
  </si>
  <si>
    <t>Dividend declared</t>
  </si>
  <si>
    <t>Dividend payable</t>
  </si>
  <si>
    <t>Earnings per share:</t>
  </si>
  <si>
    <t>Share option lapsed during the year</t>
  </si>
  <si>
    <t>Operating profit before changes in working capital</t>
  </si>
  <si>
    <t>Cash generated from operations</t>
  </si>
  <si>
    <t>Income tax paid</t>
  </si>
  <si>
    <t>Net cash generated from financing activities</t>
  </si>
  <si>
    <t>Issue of shares pursuant to the Rights issue</t>
  </si>
  <si>
    <t>Issue of shares pursuant to Special issue</t>
  </si>
  <si>
    <t>Rights issue related expenses</t>
  </si>
  <si>
    <t>Bank borrowings (unsecured)</t>
  </si>
  <si>
    <t>Proceeds from disposal of property,plant &amp; equipment</t>
  </si>
  <si>
    <t>Purchase of other investments</t>
  </si>
  <si>
    <t>Purchase of property,plant &amp; equipment</t>
  </si>
  <si>
    <t>Decrease/ (Increase) in fixed deposits</t>
  </si>
  <si>
    <t xml:space="preserve">    ( based on 180,720,605 ordinary shares )</t>
  </si>
  <si>
    <t>Minority Interest</t>
  </si>
  <si>
    <t>Balance at 1 January 2009</t>
  </si>
  <si>
    <t>Impairment losses</t>
  </si>
  <si>
    <t xml:space="preserve">Proceeds from sale of investment </t>
  </si>
  <si>
    <t>Net cash generated from operating activities</t>
  </si>
  <si>
    <t>\</t>
  </si>
  <si>
    <t>Dividend paid for the financial year ended 31 December 2008</t>
  </si>
  <si>
    <t>Dividend paid for financial year ended 31 December 2008</t>
  </si>
  <si>
    <t>Profit before tax</t>
  </si>
  <si>
    <t>Purchase of intangible assets</t>
  </si>
  <si>
    <t>Cash received/(paid) for transfer of insurance business portfolio</t>
  </si>
  <si>
    <t>Interim dividend paid for financial year ended 31 December 2009</t>
  </si>
  <si>
    <t>Profit/(loss) after taxation</t>
  </si>
  <si>
    <t>Profit/(loss) before taxation</t>
  </si>
  <si>
    <t>For The Period Ended 31 March 2010</t>
  </si>
  <si>
    <t>As At End</t>
  </si>
  <si>
    <t>of Current</t>
  </si>
  <si>
    <t>Quarter</t>
  </si>
  <si>
    <t>3 months ended 31 March 2009</t>
  </si>
  <si>
    <t>Interim dividend paid for the financial year ended 31 December 2009</t>
  </si>
  <si>
    <t>Balance as at 31 March 2009</t>
  </si>
  <si>
    <t>3 months ended 31 March 2010</t>
  </si>
  <si>
    <t>Effect of adopting FRS 139</t>
  </si>
  <si>
    <t>Balance as at 31 March 2010</t>
  </si>
  <si>
    <t>1st Quarter</t>
  </si>
  <si>
    <t xml:space="preserve">    ( 2009 : based on 180,720,605 ordinary shares )</t>
  </si>
  <si>
    <t xml:space="preserve">    ( based on 247,060,207 ordinary shares )</t>
  </si>
  <si>
    <t>* The diluted earnings per ordinary share for the previous quarter and previous year to date are not presented as the average market value of the ordinary shares of the Company is lower than the exercise price for the outstanding warrants and it is anti-dilutive.</t>
  </si>
  <si>
    <t>Net fair value changes on available-for-sale investments</t>
  </si>
  <si>
    <t>Net Increase In Cash And Cash Equivalents</t>
  </si>
  <si>
    <t>Repayment of bank loan</t>
  </si>
  <si>
    <t>Net cash used in investing activities</t>
  </si>
  <si>
    <t>Share of profits/(losses) of associated companies</t>
  </si>
  <si>
    <t>Profit from operations</t>
  </si>
  <si>
    <t>Net loss for the period</t>
  </si>
  <si>
    <t>Net profit for the period</t>
  </si>
  <si>
    <t xml:space="preserve">CONDENSED CONSOLIDATED STATEMENT OF FINANCIAL POSITION </t>
  </si>
  <si>
    <t xml:space="preserve">Net fair value changes on available-for-sale investments </t>
  </si>
  <si>
    <t>Currency translation differences in respect of foreign operations</t>
  </si>
  <si>
    <t xml:space="preserve">CONDENSED CONSOLIDATED STATEMENT OF CASH FLOW </t>
  </si>
  <si>
    <t>Other comprehensive income/(loss), net of tax:</t>
  </si>
  <si>
    <t>CONDENSED CONSOLIDATED STATEMENT OF COMPREHENSIVE INCOME</t>
  </si>
  <si>
    <t>CONDENSED CONSOLIDATED STATEMENT OF CHANGES IN EQUITY</t>
  </si>
  <si>
    <t>Total comprehensive income/(loss) for the period</t>
  </si>
  <si>
    <t>Total comprehensive income for the period</t>
  </si>
  <si>
    <t>Total comprehensive loss for the period</t>
  </si>
  <si>
    <t>Fair value reserve</t>
  </si>
  <si>
    <t>Balance at 1 January 2010, as restated</t>
  </si>
  <si>
    <t>Total other comprehensive income</t>
  </si>
  <si>
    <t>Balance at 1 January 2010, as previously stated</t>
  </si>
  <si>
    <t>Profit/(loss) attributable to:</t>
  </si>
  <si>
    <t>Total comprehensive income/(loss) attributable to:</t>
  </si>
  <si>
    <t>Fair value</t>
  </si>
  <si>
    <t>- Held for trading</t>
  </si>
  <si>
    <t>- Held to maturity</t>
  </si>
  <si>
    <t>- Available for sale</t>
  </si>
  <si>
    <t>Loans and receivables</t>
  </si>
  <si>
    <t>Reinsurance asset</t>
  </si>
  <si>
    <t>Insurance receivables</t>
  </si>
  <si>
    <t>Insurance contract liabilities</t>
  </si>
  <si>
    <t>Insurance payables</t>
  </si>
  <si>
    <t>Financial assets - Held for trading</t>
  </si>
  <si>
    <t>Marketable securities</t>
  </si>
  <si>
    <t>Financial assets:</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</si>
</sst>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_(* #,##0_);_(* \(#,##0\);_(* &quot;-&quot;??_);_(@_)"/>
    <numFmt numFmtId="166" formatCode="_(* #,##0.0_);_(* \(#,##0.0\);_(* &quot;-&quot;??_);_(@_)"/>
    <numFmt numFmtId="167" formatCode="0.0"/>
    <numFmt numFmtId="168" formatCode="0_);\(0\)"/>
    <numFmt numFmtId="169" formatCode="&quot;Yes&quot;;&quot;Yes&quot;;&quot;No&quot;"/>
    <numFmt numFmtId="170" formatCode="&quot;True&quot;;&quot;True&quot;;&quot;False&quot;"/>
    <numFmt numFmtId="171" formatCode="&quot;On&quot;;&quot;On&quot;;&quot;Off&quot;"/>
    <numFmt numFmtId="172" formatCode="_(* #,##0.000_);_(* \(#,##0.000\);_(* &quot;-&quot;??_);_(@_)"/>
    <numFmt numFmtId="173" formatCode="0.00_);\(0.00\)"/>
    <numFmt numFmtId="174" formatCode="0.0_);\(0.0\)"/>
    <numFmt numFmtId="175" formatCode="0.0000"/>
    <numFmt numFmtId="176" formatCode="0.000"/>
    <numFmt numFmtId="177" formatCode="0.000000"/>
    <numFmt numFmtId="178" formatCode="0.0000000"/>
    <numFmt numFmtId="179" formatCode="0.00000000"/>
    <numFmt numFmtId="180" formatCode="0.000000000"/>
    <numFmt numFmtId="181" formatCode="0.00000"/>
    <numFmt numFmtId="182" formatCode="&quot;RM&quot;#,##0_);\(&quot;RM&quot;#,##0\)"/>
    <numFmt numFmtId="183" formatCode="&quot;RM&quot;#,##0_);[Red]\(&quot;RM&quot;#,##0\)"/>
    <numFmt numFmtId="184" formatCode="&quot;RM&quot;#,##0.00_);\(&quot;RM&quot;#,##0.00\)"/>
    <numFmt numFmtId="185" formatCode="&quot;RM&quot;#,##0.00_);[Red]\(&quot;RM&quot;#,##0.00\)"/>
    <numFmt numFmtId="186" formatCode="_(&quot;RM&quot;* #,##0_);_(&quot;RM&quot;* \(#,##0\);_(&quot;RM&quot;* &quot;-&quot;_);_(@_)"/>
    <numFmt numFmtId="187" formatCode="_(&quot;RM&quot;* #,##0.00_);_(&quot;RM&quot;* \(#,##0.00\);_(&quot;RM&quot;* &quot;-&quot;??_);_(@_)"/>
    <numFmt numFmtId="188" formatCode="dd\-mmmm\-yyyy"/>
    <numFmt numFmtId="189" formatCode="#,##0.000_);\(#,##0.000\)"/>
    <numFmt numFmtId="190" formatCode="dd/mm/yyyy"/>
    <numFmt numFmtId="191" formatCode="#,##0.00000_);\(#,##0.00000\)"/>
    <numFmt numFmtId="192" formatCode="#,##0.0000000000_);\(#,##0.0000000000\)"/>
    <numFmt numFmtId="193" formatCode="#,##0.0000000_);\(#,##0.0000000\)"/>
    <numFmt numFmtId="194" formatCode="#,##0.0000_);\(#,##0.0000\)"/>
    <numFmt numFmtId="195" formatCode="_(* #,##0.000_);_(* \(#,##0.000\);_(* &quot;-&quot;???_);_(@_)"/>
    <numFmt numFmtId="196" formatCode="#,##0.000000000000_);\(#,##0.000000000000\)"/>
    <numFmt numFmtId="197" formatCode="#,##0.00000000000_);\(#,##0.00000000000\)"/>
    <numFmt numFmtId="198" formatCode="_(* #,##0.0000_);_(* \(#,##0.0000\);_(* &quot;-&quot;????_);_(@_)"/>
    <numFmt numFmtId="199" formatCode="_(* #,##0.0_);_(* \(#,##0.0\);_(* &quot;-&quot;?_);_(@_)"/>
    <numFmt numFmtId="200" formatCode="_(* #,##0\);_(* \(#,##0\);_(* &quot;-&quot;??_);_(@_)"/>
    <numFmt numFmtId="201" formatCode="_(* #,##0;_(* \(#,##0\);_(* &quot;-&quot;??_);_(@_)"/>
    <numFmt numFmtId="202" formatCode="0.0000000000"/>
    <numFmt numFmtId="203" formatCode="0.00000000000"/>
    <numFmt numFmtId="204" formatCode="[$-409]dddd\,\ mmmm\ dd\,\ yyyy"/>
    <numFmt numFmtId="205" formatCode="[$-409]h:mm:ss\ AM/PM"/>
    <numFmt numFmtId="206" formatCode="#,##0.0"/>
  </numFmts>
  <fonts count="41">
    <font>
      <vertAlign val="superscript"/>
      <sz val="10"/>
      <name val="Arial"/>
      <family val="2"/>
    </font>
    <font>
      <sz val="10"/>
      <name val="Arial"/>
      <family val="0"/>
    </font>
    <font>
      <b/>
      <sz val="10"/>
      <name val="Arial"/>
      <family val="2"/>
    </font>
    <font>
      <sz val="11"/>
      <color indexed="8"/>
      <name val="Arial"/>
      <family val="2"/>
    </font>
    <font>
      <b/>
      <sz val="10"/>
      <color indexed="8"/>
      <name val="Arial"/>
      <family val="2"/>
    </font>
    <font>
      <sz val="9"/>
      <color indexed="8"/>
      <name val="Arial"/>
      <family val="2"/>
    </font>
    <font>
      <i/>
      <sz val="8"/>
      <color indexed="8"/>
      <name val="Arial"/>
      <family val="2"/>
    </font>
    <font>
      <sz val="10"/>
      <color indexed="8"/>
      <name val="Arial"/>
      <family val="2"/>
    </font>
    <font>
      <b/>
      <sz val="12"/>
      <color indexed="8"/>
      <name val="Arial"/>
      <family val="2"/>
    </font>
    <font>
      <sz val="12"/>
      <color indexed="8"/>
      <name val="Arial"/>
      <family val="2"/>
    </font>
    <font>
      <sz val="8"/>
      <color indexed="8"/>
      <name val="Arial"/>
      <family val="2"/>
    </font>
    <font>
      <b/>
      <sz val="8"/>
      <color indexed="8"/>
      <name val="Arial"/>
      <family val="2"/>
    </font>
    <font>
      <i/>
      <sz val="10"/>
      <color indexed="8"/>
      <name val="Arial"/>
      <family val="2"/>
    </font>
    <font>
      <i/>
      <sz val="8"/>
      <name val="Arial"/>
      <family val="2"/>
    </font>
    <font>
      <b/>
      <sz val="9"/>
      <color indexed="8"/>
      <name val="Arial"/>
      <family val="2"/>
    </font>
    <font>
      <b/>
      <i/>
      <sz val="8"/>
      <color indexed="8"/>
      <name val="Arial"/>
      <family val="2"/>
    </font>
    <font>
      <b/>
      <sz val="12"/>
      <name val="Arial"/>
      <family val="2"/>
    </font>
    <font>
      <i/>
      <sz val="10"/>
      <name val="Arial"/>
      <family val="2"/>
    </font>
    <font>
      <sz val="11"/>
      <name val="Arial"/>
      <family val="2"/>
    </font>
    <font>
      <b/>
      <sz val="11"/>
      <name val="Arial"/>
      <family val="2"/>
    </font>
    <font>
      <b/>
      <i/>
      <sz val="10"/>
      <name val="Arial"/>
      <family val="2"/>
    </font>
    <font>
      <b/>
      <u val="single"/>
      <sz val="10"/>
      <color indexed="8"/>
      <name val="Arial"/>
      <family val="2"/>
    </font>
    <font>
      <b/>
      <sz val="10"/>
      <color indexed="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style="thin"/>
      <right style="thin"/>
      <top>
        <color indexed="63"/>
      </top>
      <bottom style="double"/>
    </border>
    <border>
      <left>
        <color indexed="63"/>
      </left>
      <right>
        <color indexed="63"/>
      </right>
      <top style="thin"/>
      <bottom style="double"/>
    </border>
    <border>
      <left style="thin"/>
      <right style="thin"/>
      <top>
        <color indexed="63"/>
      </top>
      <bottom style="medium"/>
    </border>
    <border>
      <left style="thin"/>
      <right>
        <color indexed="63"/>
      </right>
      <top style="thin"/>
      <bottom style="double"/>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style="thin"/>
      <top style="thin"/>
      <bottom style="thin"/>
    </border>
    <border>
      <left>
        <color indexed="63"/>
      </left>
      <right style="thin"/>
      <top style="thin"/>
      <bottom style="double"/>
    </border>
    <border>
      <left style="thin"/>
      <right style="medium"/>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0" fillId="23" borderId="7" applyNumberFormat="0" applyFont="0" applyAlignment="0" applyProtection="0"/>
    <xf numFmtId="0" fontId="37" fillId="20"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68">
    <xf numFmtId="0" fontId="0" fillId="0" borderId="0" xfId="0" applyAlignment="1">
      <alignment/>
    </xf>
    <xf numFmtId="0" fontId="1" fillId="0" borderId="0" xfId="0" applyFont="1" applyAlignment="1">
      <alignment/>
    </xf>
    <xf numFmtId="0" fontId="3" fillId="0" borderId="10" xfId="0" applyFont="1" applyBorder="1" applyAlignment="1">
      <alignment/>
    </xf>
    <xf numFmtId="0" fontId="1" fillId="0" borderId="11" xfId="0" applyFont="1" applyBorder="1" applyAlignment="1">
      <alignment/>
    </xf>
    <xf numFmtId="0" fontId="3" fillId="0" borderId="0" xfId="0" applyFont="1" applyBorder="1" applyAlignment="1">
      <alignment/>
    </xf>
    <xf numFmtId="0" fontId="1" fillId="0" borderId="12" xfId="0" applyFont="1" applyBorder="1" applyAlignment="1">
      <alignment/>
    </xf>
    <xf numFmtId="0" fontId="6" fillId="0" borderId="0" xfId="0" applyFont="1" applyBorder="1" applyAlignment="1">
      <alignment horizontal="center"/>
    </xf>
    <xf numFmtId="0" fontId="4" fillId="0" borderId="0" xfId="0" applyFont="1" applyBorder="1" applyAlignment="1">
      <alignment horizontal="center"/>
    </xf>
    <xf numFmtId="0" fontId="7" fillId="0" borderId="0" xfId="0" applyFont="1" applyBorder="1" applyAlignment="1">
      <alignment horizontal="center"/>
    </xf>
    <xf numFmtId="0" fontId="4"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3" xfId="0" applyFont="1" applyBorder="1" applyAlignment="1">
      <alignment/>
    </xf>
    <xf numFmtId="165" fontId="1" fillId="0" borderId="0" xfId="0" applyNumberFormat="1" applyFont="1" applyAlignment="1">
      <alignment/>
    </xf>
    <xf numFmtId="165" fontId="1" fillId="0" borderId="0" xfId="42" applyNumberFormat="1" applyFont="1" applyAlignment="1">
      <alignment/>
    </xf>
    <xf numFmtId="165" fontId="1" fillId="0" borderId="14" xfId="42" applyNumberFormat="1" applyFont="1" applyBorder="1" applyAlignment="1">
      <alignment/>
    </xf>
    <xf numFmtId="43" fontId="1" fillId="0" borderId="0" xfId="0" applyNumberFormat="1" applyFont="1" applyAlignment="1">
      <alignment/>
    </xf>
    <xf numFmtId="165" fontId="1" fillId="0" borderId="14" xfId="0" applyNumberFormat="1" applyFont="1" applyBorder="1" applyAlignment="1">
      <alignment/>
    </xf>
    <xf numFmtId="165" fontId="1" fillId="0" borderId="0" xfId="42" applyNumberFormat="1" applyFont="1" applyBorder="1" applyAlignment="1">
      <alignment/>
    </xf>
    <xf numFmtId="0" fontId="7"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7" fillId="0" borderId="19"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0" xfId="0" applyFont="1" applyAlignment="1">
      <alignment/>
    </xf>
    <xf numFmtId="0" fontId="7" fillId="0" borderId="13" xfId="0" applyFont="1" applyBorder="1" applyAlignment="1">
      <alignment/>
    </xf>
    <xf numFmtId="0" fontId="7" fillId="0" borderId="0" xfId="0" applyFont="1" applyBorder="1" applyAlignment="1">
      <alignment/>
    </xf>
    <xf numFmtId="0" fontId="7" fillId="0" borderId="12" xfId="0" applyFont="1" applyBorder="1" applyAlignment="1">
      <alignment/>
    </xf>
    <xf numFmtId="0" fontId="9" fillId="0" borderId="12" xfId="0" applyFont="1" applyBorder="1" applyAlignment="1">
      <alignment horizontal="center"/>
    </xf>
    <xf numFmtId="0" fontId="5" fillId="0" borderId="12" xfId="0" applyFont="1" applyBorder="1" applyAlignment="1">
      <alignment horizontal="center"/>
    </xf>
    <xf numFmtId="0" fontId="10" fillId="0" borderId="0" xfId="0" applyFont="1" applyAlignment="1">
      <alignment/>
    </xf>
    <xf numFmtId="0" fontId="6" fillId="0" borderId="12" xfId="0" applyFont="1" applyBorder="1" applyAlignment="1">
      <alignment horizontal="center"/>
    </xf>
    <xf numFmtId="0" fontId="4" fillId="0" borderId="12" xfId="0" applyFont="1" applyBorder="1" applyAlignment="1">
      <alignment horizontal="center"/>
    </xf>
    <xf numFmtId="0" fontId="4" fillId="0" borderId="0" xfId="0" applyFont="1" applyAlignment="1">
      <alignment/>
    </xf>
    <xf numFmtId="0" fontId="10" fillId="0" borderId="12" xfId="0" applyFont="1" applyBorder="1" applyAlignment="1">
      <alignment horizontal="center"/>
    </xf>
    <xf numFmtId="0" fontId="11" fillId="0" borderId="0" xfId="0" applyFont="1" applyAlignment="1">
      <alignment/>
    </xf>
    <xf numFmtId="0" fontId="10" fillId="0" borderId="12" xfId="0" applyFont="1" applyFill="1" applyBorder="1" applyAlignment="1">
      <alignment horizontal="center"/>
    </xf>
    <xf numFmtId="0" fontId="11" fillId="0" borderId="0" xfId="0" applyFont="1" applyFill="1" applyAlignment="1">
      <alignment/>
    </xf>
    <xf numFmtId="0" fontId="7" fillId="0" borderId="20" xfId="0" applyFont="1" applyBorder="1" applyAlignment="1">
      <alignment/>
    </xf>
    <xf numFmtId="165" fontId="7" fillId="0" borderId="20" xfId="42" applyNumberFormat="1" applyFont="1" applyFill="1" applyBorder="1" applyAlignment="1">
      <alignment/>
    </xf>
    <xf numFmtId="165" fontId="7" fillId="0" borderId="12" xfId="42" applyNumberFormat="1" applyFont="1" applyFill="1" applyBorder="1" applyAlignment="1">
      <alignment/>
    </xf>
    <xf numFmtId="165" fontId="7" fillId="0" borderId="12" xfId="42" applyNumberFormat="1" applyFont="1" applyBorder="1" applyAlignment="1">
      <alignment/>
    </xf>
    <xf numFmtId="0" fontId="4" fillId="0" borderId="0" xfId="0" applyFont="1" applyBorder="1" applyAlignment="1">
      <alignment/>
    </xf>
    <xf numFmtId="0" fontId="7" fillId="0" borderId="16" xfId="0" applyFont="1" applyBorder="1" applyAlignment="1">
      <alignment/>
    </xf>
    <xf numFmtId="0" fontId="7" fillId="0" borderId="17" xfId="0" applyFont="1" applyBorder="1" applyAlignment="1">
      <alignment/>
    </xf>
    <xf numFmtId="0" fontId="1" fillId="0" borderId="19" xfId="0" applyFont="1" applyBorder="1" applyAlignment="1">
      <alignment/>
    </xf>
    <xf numFmtId="0" fontId="5" fillId="0" borderId="0" xfId="0" applyFont="1" applyBorder="1" applyAlignment="1">
      <alignment horizontal="left"/>
    </xf>
    <xf numFmtId="0" fontId="6" fillId="0" borderId="0" xfId="0" applyFont="1" applyBorder="1" applyAlignment="1">
      <alignment horizontal="left"/>
    </xf>
    <xf numFmtId="0" fontId="4" fillId="24" borderId="21" xfId="0" applyFont="1" applyFill="1" applyBorder="1" applyAlignment="1">
      <alignment/>
    </xf>
    <xf numFmtId="0" fontId="1" fillId="24" borderId="22" xfId="0" applyFont="1" applyFill="1" applyBorder="1" applyAlignment="1">
      <alignment horizontal="left"/>
    </xf>
    <xf numFmtId="0" fontId="1" fillId="24" borderId="23" xfId="0" applyFont="1" applyFill="1" applyBorder="1" applyAlignment="1">
      <alignment horizontal="left"/>
    </xf>
    <xf numFmtId="0" fontId="1" fillId="0" borderId="0" xfId="0" applyFont="1" applyBorder="1" applyAlignment="1">
      <alignment horizontal="left"/>
    </xf>
    <xf numFmtId="0" fontId="4" fillId="0" borderId="24" xfId="0" applyFont="1" applyBorder="1" applyAlignment="1">
      <alignment/>
    </xf>
    <xf numFmtId="0" fontId="1" fillId="0" borderId="25" xfId="0" applyFont="1" applyBorder="1" applyAlignment="1">
      <alignment/>
    </xf>
    <xf numFmtId="165" fontId="2" fillId="0" borderId="26" xfId="42" applyNumberFormat="1" applyFont="1" applyBorder="1" applyAlignment="1">
      <alignment horizontal="center"/>
    </xf>
    <xf numFmtId="0" fontId="2" fillId="0" borderId="15" xfId="0" applyFont="1" applyBorder="1" applyAlignment="1">
      <alignment/>
    </xf>
    <xf numFmtId="165" fontId="2" fillId="0" borderId="14" xfId="42" applyNumberFormat="1" applyFont="1" applyBorder="1" applyAlignment="1">
      <alignment horizontal="center"/>
    </xf>
    <xf numFmtId="0" fontId="1" fillId="0" borderId="15" xfId="0" applyFont="1" applyBorder="1" applyAlignment="1">
      <alignment/>
    </xf>
    <xf numFmtId="1" fontId="1" fillId="0" borderId="12" xfId="0" applyNumberFormat="1" applyFont="1" applyBorder="1" applyAlignment="1">
      <alignment/>
    </xf>
    <xf numFmtId="0" fontId="2" fillId="25" borderId="15" xfId="0" applyFont="1" applyFill="1" applyBorder="1" applyAlignment="1">
      <alignment/>
    </xf>
    <xf numFmtId="165" fontId="1" fillId="0" borderId="12" xfId="0" applyNumberFormat="1" applyFont="1" applyBorder="1" applyAlignment="1">
      <alignment/>
    </xf>
    <xf numFmtId="0" fontId="4" fillId="0" borderId="0" xfId="0" applyFont="1" applyAlignment="1">
      <alignment horizontal="left"/>
    </xf>
    <xf numFmtId="0" fontId="2" fillId="0" borderId="0" xfId="0" applyFont="1" applyBorder="1" applyAlignment="1">
      <alignment/>
    </xf>
    <xf numFmtId="0" fontId="1" fillId="0" borderId="27" xfId="0" applyFont="1" applyBorder="1" applyAlignment="1">
      <alignment/>
    </xf>
    <xf numFmtId="0" fontId="1" fillId="0" borderId="28" xfId="0" applyFont="1" applyBorder="1" applyAlignment="1">
      <alignment/>
    </xf>
    <xf numFmtId="165" fontId="1" fillId="0" borderId="17" xfId="42" applyNumberFormat="1" applyFont="1" applyBorder="1" applyAlignment="1">
      <alignment/>
    </xf>
    <xf numFmtId="0" fontId="4" fillId="0" borderId="0" xfId="0" applyFont="1" applyBorder="1" applyAlignment="1">
      <alignment horizontal="left"/>
    </xf>
    <xf numFmtId="0" fontId="4" fillId="0" borderId="12" xfId="0" applyFont="1" applyBorder="1" applyAlignment="1">
      <alignment horizontal="left"/>
    </xf>
    <xf numFmtId="43" fontId="1" fillId="0" borderId="17" xfId="42" applyFont="1" applyBorder="1" applyAlignment="1">
      <alignment/>
    </xf>
    <xf numFmtId="0" fontId="7" fillId="0" borderId="0" xfId="0" applyFont="1" applyBorder="1" applyAlignment="1">
      <alignment horizontal="right"/>
    </xf>
    <xf numFmtId="0" fontId="12" fillId="0" borderId="0" xfId="0" applyFont="1" applyBorder="1" applyAlignment="1">
      <alignment/>
    </xf>
    <xf numFmtId="0" fontId="7" fillId="0" borderId="0" xfId="0" applyFont="1" applyBorder="1" applyAlignment="1">
      <alignment horizontal="center" vertical="top"/>
    </xf>
    <xf numFmtId="0" fontId="10" fillId="0" borderId="13" xfId="0" applyFont="1" applyBorder="1" applyAlignment="1">
      <alignment/>
    </xf>
    <xf numFmtId="0" fontId="11" fillId="0" borderId="13" xfId="0" applyFont="1" applyBorder="1" applyAlignment="1">
      <alignment/>
    </xf>
    <xf numFmtId="0" fontId="11" fillId="0" borderId="13" xfId="0" applyFont="1" applyFill="1" applyBorder="1" applyAlignment="1">
      <alignment/>
    </xf>
    <xf numFmtId="0" fontId="7" fillId="0" borderId="29" xfId="0" applyFont="1" applyBorder="1" applyAlignment="1">
      <alignment/>
    </xf>
    <xf numFmtId="0" fontId="4" fillId="0" borderId="20" xfId="0" applyFont="1" applyBorder="1" applyAlignment="1">
      <alignment/>
    </xf>
    <xf numFmtId="0" fontId="7" fillId="0" borderId="20" xfId="0" applyFont="1" applyBorder="1" applyAlignment="1">
      <alignment horizontal="left"/>
    </xf>
    <xf numFmtId="0" fontId="4" fillId="0" borderId="29" xfId="0" applyFont="1" applyBorder="1" applyAlignment="1">
      <alignment horizontal="left"/>
    </xf>
    <xf numFmtId="0" fontId="1" fillId="0" borderId="20" xfId="0" applyFont="1" applyBorder="1" applyAlignment="1">
      <alignment/>
    </xf>
    <xf numFmtId="0" fontId="1" fillId="0" borderId="20" xfId="0" applyFont="1" applyFill="1" applyBorder="1" applyAlignment="1">
      <alignment/>
    </xf>
    <xf numFmtId="0" fontId="2" fillId="0" borderId="20" xfId="0" applyFont="1" applyFill="1" applyBorder="1" applyAlignment="1">
      <alignment/>
    </xf>
    <xf numFmtId="0" fontId="7" fillId="0" borderId="27" xfId="0" applyFont="1" applyBorder="1" applyAlignment="1">
      <alignment/>
    </xf>
    <xf numFmtId="0" fontId="14" fillId="0" borderId="0" xfId="0" applyFont="1" applyBorder="1" applyAlignment="1">
      <alignment horizontal="center"/>
    </xf>
    <xf numFmtId="0" fontId="4" fillId="0" borderId="15" xfId="0" applyFont="1" applyBorder="1" applyAlignment="1">
      <alignment/>
    </xf>
    <xf numFmtId="165" fontId="7" fillId="0" borderId="30" xfId="42" applyNumberFormat="1" applyFont="1" applyBorder="1" applyAlignment="1">
      <alignment/>
    </xf>
    <xf numFmtId="165" fontId="1" fillId="0" borderId="14" xfId="0" applyNumberFormat="1" applyFont="1" applyFill="1" applyBorder="1" applyAlignment="1">
      <alignment/>
    </xf>
    <xf numFmtId="43" fontId="1" fillId="0" borderId="14" xfId="42" applyFont="1" applyBorder="1" applyAlignment="1">
      <alignment/>
    </xf>
    <xf numFmtId="43" fontId="1" fillId="0" borderId="28" xfId="42" applyFont="1" applyBorder="1" applyAlignment="1">
      <alignment/>
    </xf>
    <xf numFmtId="43" fontId="1" fillId="0" borderId="31" xfId="42" applyFont="1" applyBorder="1" applyAlignment="1">
      <alignment/>
    </xf>
    <xf numFmtId="0" fontId="1" fillId="0" borderId="30" xfId="0" applyFont="1" applyBorder="1" applyAlignment="1">
      <alignment/>
    </xf>
    <xf numFmtId="43" fontId="1" fillId="0" borderId="0" xfId="42" applyFont="1" applyBorder="1" applyAlignment="1">
      <alignment horizontal="right"/>
    </xf>
    <xf numFmtId="0" fontId="3" fillId="0" borderId="0" xfId="0" applyFont="1" applyAlignment="1">
      <alignment/>
    </xf>
    <xf numFmtId="0" fontId="2" fillId="0" borderId="0" xfId="0" applyFont="1" applyBorder="1" applyAlignment="1">
      <alignment horizontal="right"/>
    </xf>
    <xf numFmtId="164" fontId="2" fillId="0" borderId="15" xfId="0" applyNumberFormat="1" applyFont="1" applyBorder="1" applyAlignment="1">
      <alignment horizontal="right"/>
    </xf>
    <xf numFmtId="0" fontId="2" fillId="0" borderId="28" xfId="0" applyFont="1" applyBorder="1" applyAlignment="1">
      <alignment horizontal="right"/>
    </xf>
    <xf numFmtId="165" fontId="1" fillId="0" borderId="12" xfId="42" applyNumberFormat="1" applyFont="1" applyBorder="1" applyAlignment="1">
      <alignment/>
    </xf>
    <xf numFmtId="43" fontId="1" fillId="0" borderId="0" xfId="42" applyFont="1" applyFill="1" applyBorder="1" applyAlignment="1">
      <alignment horizontal="right"/>
    </xf>
    <xf numFmtId="0" fontId="1" fillId="0" borderId="17" xfId="0" applyFont="1" applyFill="1" applyBorder="1" applyAlignment="1">
      <alignment/>
    </xf>
    <xf numFmtId="2" fontId="1" fillId="0" borderId="17" xfId="0" applyNumberFormat="1" applyFont="1" applyBorder="1" applyAlignment="1">
      <alignment/>
    </xf>
    <xf numFmtId="165" fontId="1" fillId="0" borderId="18" xfId="42" applyNumberFormat="1" applyFont="1" applyBorder="1" applyAlignment="1">
      <alignment/>
    </xf>
    <xf numFmtId="0" fontId="17" fillId="0" borderId="0" xfId="0" applyFont="1" applyBorder="1" applyAlignment="1">
      <alignment wrapText="1"/>
    </xf>
    <xf numFmtId="0" fontId="1" fillId="0" borderId="10" xfId="0" applyFont="1" applyBorder="1" applyAlignment="1">
      <alignment/>
    </xf>
    <xf numFmtId="0" fontId="1" fillId="0" borderId="0" xfId="0" applyFont="1" applyBorder="1" applyAlignment="1">
      <alignment horizontal="center"/>
    </xf>
    <xf numFmtId="0" fontId="1" fillId="24" borderId="22" xfId="0" applyFont="1" applyFill="1" applyBorder="1" applyAlignment="1">
      <alignment horizontal="center"/>
    </xf>
    <xf numFmtId="0" fontId="2" fillId="0" borderId="21" xfId="0" applyFont="1" applyBorder="1" applyAlignment="1">
      <alignment horizontal="centerContinuous"/>
    </xf>
    <xf numFmtId="0" fontId="2" fillId="0" borderId="15" xfId="0" applyFont="1" applyBorder="1" applyAlignment="1">
      <alignment horizontal="right"/>
    </xf>
    <xf numFmtId="0" fontId="2" fillId="0" borderId="20" xfId="0" applyFont="1" applyBorder="1" applyAlignment="1">
      <alignment horizontal="right"/>
    </xf>
    <xf numFmtId="164" fontId="2" fillId="0" borderId="20" xfId="0" applyNumberFormat="1" applyFont="1" applyBorder="1" applyAlignment="1">
      <alignment horizontal="right"/>
    </xf>
    <xf numFmtId="0" fontId="2" fillId="0" borderId="27" xfId="0" applyFont="1" applyBorder="1" applyAlignment="1">
      <alignment horizontal="right"/>
    </xf>
    <xf numFmtId="0" fontId="2" fillId="0" borderId="30" xfId="0" applyFont="1" applyBorder="1" applyAlignment="1">
      <alignment horizontal="right"/>
    </xf>
    <xf numFmtId="0" fontId="18" fillId="0" borderId="10" xfId="0" applyFont="1" applyBorder="1" applyAlignment="1">
      <alignment/>
    </xf>
    <xf numFmtId="0" fontId="18" fillId="0" borderId="0" xfId="0" applyFont="1" applyBorder="1" applyAlignment="1">
      <alignment/>
    </xf>
    <xf numFmtId="0" fontId="13" fillId="0" borderId="0" xfId="0" applyFont="1" applyBorder="1" applyAlignment="1">
      <alignment horizontal="center"/>
    </xf>
    <xf numFmtId="0" fontId="2" fillId="0" borderId="26" xfId="0" applyFont="1" applyBorder="1" applyAlignment="1">
      <alignment horizontal="right"/>
    </xf>
    <xf numFmtId="0" fontId="2" fillId="0" borderId="14" xfId="0" applyFont="1" applyBorder="1" applyAlignment="1">
      <alignment horizontal="right"/>
    </xf>
    <xf numFmtId="164" fontId="2" fillId="0" borderId="14" xfId="0" applyNumberFormat="1" applyFont="1" applyBorder="1" applyAlignment="1">
      <alignment horizontal="right"/>
    </xf>
    <xf numFmtId="165" fontId="1" fillId="0" borderId="20" xfId="42" applyNumberFormat="1" applyFont="1" applyBorder="1" applyAlignment="1">
      <alignment/>
    </xf>
    <xf numFmtId="165" fontId="1" fillId="0" borderId="30" xfId="42" applyNumberFormat="1" applyFont="1" applyBorder="1" applyAlignment="1">
      <alignment/>
    </xf>
    <xf numFmtId="165" fontId="1" fillId="0" borderId="29" xfId="0" applyNumberFormat="1" applyFont="1" applyBorder="1" applyAlignment="1">
      <alignment/>
    </xf>
    <xf numFmtId="165" fontId="1" fillId="0" borderId="0" xfId="42" applyNumberFormat="1" applyFont="1" applyFill="1" applyBorder="1" applyAlignment="1">
      <alignment/>
    </xf>
    <xf numFmtId="0" fontId="16" fillId="0" borderId="0" xfId="0" applyFont="1" applyAlignment="1">
      <alignment horizontal="right"/>
    </xf>
    <xf numFmtId="0" fontId="19" fillId="0" borderId="0" xfId="0" applyFont="1" applyBorder="1" applyAlignment="1">
      <alignment/>
    </xf>
    <xf numFmtId="14" fontId="19" fillId="0" borderId="0" xfId="0" applyNumberFormat="1" applyFont="1" applyBorder="1" applyAlignment="1">
      <alignment horizontal="left"/>
    </xf>
    <xf numFmtId="0" fontId="1" fillId="24" borderId="23" xfId="0" applyFont="1" applyFill="1" applyBorder="1" applyAlignment="1">
      <alignment horizontal="center"/>
    </xf>
    <xf numFmtId="0" fontId="2" fillId="0" borderId="29" xfId="0" applyFont="1" applyBorder="1" applyAlignment="1">
      <alignment horizontal="right"/>
    </xf>
    <xf numFmtId="165" fontId="1" fillId="0" borderId="20" xfId="42" applyNumberFormat="1" applyFont="1" applyFill="1" applyBorder="1" applyAlignment="1">
      <alignment/>
    </xf>
    <xf numFmtId="165" fontId="2" fillId="0" borderId="20" xfId="42" applyNumberFormat="1" applyFont="1" applyFill="1" applyBorder="1" applyAlignment="1">
      <alignment/>
    </xf>
    <xf numFmtId="165" fontId="1" fillId="0" borderId="30" xfId="42" applyNumberFormat="1" applyFont="1" applyFill="1" applyBorder="1" applyAlignment="1">
      <alignment/>
    </xf>
    <xf numFmtId="165" fontId="2" fillId="0" borderId="20" xfId="42" applyNumberFormat="1" applyFont="1" applyBorder="1" applyAlignment="1">
      <alignment/>
    </xf>
    <xf numFmtId="43" fontId="1" fillId="0" borderId="17" xfId="42" applyNumberFormat="1" applyFont="1" applyBorder="1" applyAlignment="1">
      <alignment/>
    </xf>
    <xf numFmtId="0" fontId="2" fillId="0" borderId="10" xfId="0" applyFont="1" applyBorder="1" applyAlignment="1">
      <alignment/>
    </xf>
    <xf numFmtId="14" fontId="2" fillId="0" borderId="0" xfId="0" applyNumberFormat="1" applyFont="1" applyBorder="1" applyAlignment="1">
      <alignment horizontal="left"/>
    </xf>
    <xf numFmtId="0" fontId="1" fillId="0" borderId="0" xfId="0" applyFont="1" applyFill="1" applyBorder="1" applyAlignment="1">
      <alignment/>
    </xf>
    <xf numFmtId="165" fontId="1" fillId="0" borderId="15" xfId="42" applyNumberFormat="1" applyFont="1" applyFill="1" applyBorder="1" applyAlignment="1">
      <alignment/>
    </xf>
    <xf numFmtId="165" fontId="1" fillId="0" borderId="27" xfId="42" applyNumberFormat="1" applyFont="1" applyFill="1" applyBorder="1" applyAlignment="1">
      <alignment/>
    </xf>
    <xf numFmtId="0" fontId="1" fillId="0" borderId="15" xfId="0" applyFont="1" applyFill="1" applyBorder="1" applyAlignment="1">
      <alignment/>
    </xf>
    <xf numFmtId="165" fontId="2" fillId="0" borderId="15" xfId="42" applyNumberFormat="1" applyFont="1" applyFill="1" applyBorder="1" applyAlignment="1">
      <alignment/>
    </xf>
    <xf numFmtId="0" fontId="1" fillId="0" borderId="10" xfId="0" applyFont="1" applyFill="1" applyBorder="1" applyAlignment="1">
      <alignment/>
    </xf>
    <xf numFmtId="0" fontId="1" fillId="0" borderId="0" xfId="0" applyFont="1" applyFill="1" applyBorder="1" applyAlignment="1">
      <alignment horizontal="left"/>
    </xf>
    <xf numFmtId="0" fontId="1" fillId="0" borderId="29" xfId="0" applyFont="1" applyFill="1" applyBorder="1" applyAlignment="1">
      <alignment/>
    </xf>
    <xf numFmtId="0" fontId="2" fillId="0" borderId="20" xfId="0" applyFont="1" applyFill="1" applyBorder="1" applyAlignment="1">
      <alignment horizontal="right"/>
    </xf>
    <xf numFmtId="0" fontId="2" fillId="0" borderId="30" xfId="0" applyFont="1" applyFill="1" applyBorder="1" applyAlignment="1">
      <alignment horizontal="right"/>
    </xf>
    <xf numFmtId="164" fontId="2" fillId="0" borderId="20" xfId="0" applyNumberFormat="1" applyFont="1" applyFill="1" applyBorder="1" applyAlignment="1">
      <alignment horizontal="right"/>
    </xf>
    <xf numFmtId="165" fontId="1" fillId="0" borderId="32" xfId="0" applyNumberFormat="1" applyFont="1" applyFill="1" applyBorder="1" applyAlignment="1">
      <alignment/>
    </xf>
    <xf numFmtId="0" fontId="1" fillId="0" borderId="30" xfId="0" applyFont="1" applyFill="1" applyBorder="1" applyAlignment="1">
      <alignment/>
    </xf>
    <xf numFmtId="165" fontId="1" fillId="0" borderId="17" xfId="42" applyNumberFormat="1" applyFont="1" applyFill="1" applyBorder="1" applyAlignment="1">
      <alignment/>
    </xf>
    <xf numFmtId="0" fontId="1" fillId="0" borderId="0" xfId="0" applyFont="1" applyFill="1" applyAlignment="1">
      <alignment/>
    </xf>
    <xf numFmtId="165" fontId="1" fillId="0" borderId="0" xfId="0" applyNumberFormat="1" applyFont="1" applyFill="1" applyAlignment="1">
      <alignment/>
    </xf>
    <xf numFmtId="0" fontId="20" fillId="0" borderId="15" xfId="0" applyFont="1" applyBorder="1" applyAlignment="1">
      <alignment/>
    </xf>
    <xf numFmtId="0" fontId="2" fillId="0" borderId="22" xfId="0" applyFont="1" applyFill="1" applyBorder="1" applyAlignment="1">
      <alignment horizontal="right"/>
    </xf>
    <xf numFmtId="0" fontId="7" fillId="0" borderId="0" xfId="0" applyFont="1" applyBorder="1" applyAlignment="1">
      <alignment horizontal="left"/>
    </xf>
    <xf numFmtId="0" fontId="7" fillId="24" borderId="23" xfId="0" applyFont="1" applyFill="1" applyBorder="1" applyAlignment="1">
      <alignment horizontal="left"/>
    </xf>
    <xf numFmtId="164" fontId="2" fillId="0" borderId="0" xfId="0" applyNumberFormat="1" applyFont="1" applyBorder="1" applyAlignment="1">
      <alignment horizontal="right"/>
    </xf>
    <xf numFmtId="0" fontId="2" fillId="0" borderId="25" xfId="0" applyFont="1" applyBorder="1" applyAlignment="1">
      <alignment horizontal="right"/>
    </xf>
    <xf numFmtId="0" fontId="2" fillId="0" borderId="28" xfId="0" applyFont="1" applyFill="1" applyBorder="1" applyAlignment="1">
      <alignment horizontal="right"/>
    </xf>
    <xf numFmtId="0" fontId="2" fillId="0" borderId="14" xfId="0" applyFont="1" applyFill="1" applyBorder="1" applyAlignment="1">
      <alignment horizontal="right"/>
    </xf>
    <xf numFmtId="0" fontId="11" fillId="0" borderId="0" xfId="0" applyFont="1" applyFill="1" applyBorder="1" applyAlignment="1">
      <alignment/>
    </xf>
    <xf numFmtId="165" fontId="2" fillId="0" borderId="32" xfId="42" applyNumberFormat="1" applyFont="1" applyFill="1" applyBorder="1" applyAlignment="1">
      <alignment/>
    </xf>
    <xf numFmtId="165" fontId="2" fillId="0" borderId="29" xfId="42" applyNumberFormat="1" applyFont="1" applyFill="1" applyBorder="1" applyAlignment="1">
      <alignment/>
    </xf>
    <xf numFmtId="167" fontId="1" fillId="0" borderId="12" xfId="0" applyNumberFormat="1" applyFont="1" applyFill="1" applyBorder="1" applyAlignment="1">
      <alignment/>
    </xf>
    <xf numFmtId="0" fontId="1" fillId="0" borderId="13" xfId="0" applyFont="1" applyFill="1" applyBorder="1" applyAlignment="1">
      <alignment/>
    </xf>
    <xf numFmtId="43" fontId="1" fillId="0" borderId="20" xfId="42" applyFont="1" applyFill="1" applyBorder="1" applyAlignment="1">
      <alignment/>
    </xf>
    <xf numFmtId="0" fontId="7" fillId="0" borderId="13"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43" fontId="1" fillId="0" borderId="20" xfId="42" applyFont="1" applyFill="1" applyBorder="1" applyAlignment="1">
      <alignment horizontal="right"/>
    </xf>
    <xf numFmtId="0" fontId="1" fillId="0" borderId="12" xfId="0" applyFont="1" applyFill="1" applyBorder="1" applyAlignment="1">
      <alignment/>
    </xf>
    <xf numFmtId="43" fontId="1" fillId="0" borderId="0" xfId="42" applyFont="1" applyFill="1" applyBorder="1" applyAlignment="1">
      <alignment/>
    </xf>
    <xf numFmtId="165" fontId="1" fillId="0" borderId="12" xfId="42" applyNumberFormat="1" applyFont="1" applyFill="1" applyBorder="1" applyAlignment="1">
      <alignment/>
    </xf>
    <xf numFmtId="43" fontId="1" fillId="0" borderId="27" xfId="42" applyFont="1" applyFill="1" applyBorder="1" applyAlignment="1">
      <alignment horizontal="right"/>
    </xf>
    <xf numFmtId="43" fontId="1" fillId="0" borderId="28" xfId="42" applyFont="1" applyFill="1" applyBorder="1" applyAlignment="1">
      <alignment horizontal="right"/>
    </xf>
    <xf numFmtId="43" fontId="1" fillId="0" borderId="30" xfId="42" applyFont="1" applyFill="1" applyBorder="1" applyAlignment="1">
      <alignment horizontal="right"/>
    </xf>
    <xf numFmtId="43" fontId="1" fillId="0" borderId="33" xfId="42" applyFont="1" applyFill="1" applyBorder="1" applyAlignment="1">
      <alignment horizontal="right"/>
    </xf>
    <xf numFmtId="3" fontId="4" fillId="0" borderId="0" xfId="0" applyNumberFormat="1" applyFont="1" applyBorder="1" applyAlignment="1">
      <alignment horizontal="center"/>
    </xf>
    <xf numFmtId="3" fontId="12" fillId="0" borderId="0" xfId="0" applyNumberFormat="1" applyFont="1" applyBorder="1" applyAlignment="1">
      <alignment horizontal="center"/>
    </xf>
    <xf numFmtId="3" fontId="7" fillId="0" borderId="19" xfId="0" applyNumberFormat="1" applyFont="1" applyBorder="1" applyAlignment="1">
      <alignment/>
    </xf>
    <xf numFmtId="3" fontId="7" fillId="0" borderId="10" xfId="0" applyNumberFormat="1" applyFont="1" applyBorder="1" applyAlignment="1">
      <alignment/>
    </xf>
    <xf numFmtId="3" fontId="3" fillId="0" borderId="10" xfId="0" applyNumberFormat="1" applyFont="1" applyBorder="1" applyAlignment="1">
      <alignment/>
    </xf>
    <xf numFmtId="3" fontId="4" fillId="0" borderId="10" xfId="0" applyNumberFormat="1" applyFont="1" applyBorder="1" applyAlignment="1">
      <alignment/>
    </xf>
    <xf numFmtId="3" fontId="7" fillId="0" borderId="11" xfId="0" applyNumberFormat="1" applyFont="1" applyBorder="1" applyAlignment="1">
      <alignment/>
    </xf>
    <xf numFmtId="3" fontId="7" fillId="0" borderId="0" xfId="0" applyNumberFormat="1" applyFont="1" applyAlignment="1">
      <alignment/>
    </xf>
    <xf numFmtId="3" fontId="7" fillId="0" borderId="13" xfId="0" applyNumberFormat="1" applyFont="1" applyBorder="1" applyAlignment="1">
      <alignment/>
    </xf>
    <xf numFmtId="3" fontId="7" fillId="0" borderId="0" xfId="0" applyNumberFormat="1" applyFont="1" applyBorder="1" applyAlignment="1">
      <alignment/>
    </xf>
    <xf numFmtId="3" fontId="3" fillId="0" borderId="0" xfId="0" applyNumberFormat="1" applyFont="1" applyBorder="1" applyAlignment="1">
      <alignment/>
    </xf>
    <xf numFmtId="3" fontId="4" fillId="0" borderId="0" xfId="0" applyNumberFormat="1" applyFont="1" applyBorder="1" applyAlignment="1">
      <alignment horizontal="left"/>
    </xf>
    <xf numFmtId="3" fontId="7" fillId="0" borderId="12" xfId="0" applyNumberFormat="1" applyFont="1" applyBorder="1" applyAlignment="1">
      <alignment/>
    </xf>
    <xf numFmtId="3" fontId="7" fillId="0" borderId="0" xfId="0" applyNumberFormat="1" applyFont="1" applyBorder="1" applyAlignment="1">
      <alignment horizontal="center"/>
    </xf>
    <xf numFmtId="3" fontId="4" fillId="24" borderId="21" xfId="0" applyNumberFormat="1" applyFont="1" applyFill="1" applyBorder="1" applyAlignment="1">
      <alignment/>
    </xf>
    <xf numFmtId="3" fontId="12" fillId="24" borderId="22" xfId="0" applyNumberFormat="1" applyFont="1" applyFill="1" applyBorder="1" applyAlignment="1">
      <alignment horizontal="center"/>
    </xf>
    <xf numFmtId="3" fontId="7" fillId="24" borderId="22" xfId="0" applyNumberFormat="1" applyFont="1" applyFill="1" applyBorder="1" applyAlignment="1">
      <alignment horizontal="center"/>
    </xf>
    <xf numFmtId="3" fontId="7" fillId="24" borderId="22" xfId="0" applyNumberFormat="1" applyFont="1" applyFill="1" applyBorder="1" applyAlignment="1">
      <alignment/>
    </xf>
    <xf numFmtId="3" fontId="7" fillId="24" borderId="23" xfId="0" applyNumberFormat="1" applyFont="1" applyFill="1" applyBorder="1" applyAlignment="1">
      <alignment/>
    </xf>
    <xf numFmtId="3" fontId="4" fillId="0" borderId="0" xfId="0" applyNumberFormat="1" applyFont="1" applyBorder="1" applyAlignment="1">
      <alignment/>
    </xf>
    <xf numFmtId="3" fontId="4" fillId="0" borderId="24" xfId="0" applyNumberFormat="1" applyFont="1" applyBorder="1" applyAlignment="1">
      <alignment/>
    </xf>
    <xf numFmtId="3" fontId="0" fillId="0" borderId="24" xfId="0" applyNumberFormat="1" applyBorder="1" applyAlignment="1">
      <alignment/>
    </xf>
    <xf numFmtId="3" fontId="0" fillId="0" borderId="29" xfId="0" applyNumberFormat="1" applyBorder="1" applyAlignment="1">
      <alignment/>
    </xf>
    <xf numFmtId="3" fontId="4" fillId="0" borderId="15" xfId="0" applyNumberFormat="1" applyFont="1" applyBorder="1" applyAlignment="1">
      <alignment/>
    </xf>
    <xf numFmtId="3" fontId="4" fillId="0" borderId="20" xfId="0" applyNumberFormat="1" applyFont="1" applyBorder="1" applyAlignment="1">
      <alignment horizontal="center"/>
    </xf>
    <xf numFmtId="3" fontId="4" fillId="0" borderId="29" xfId="0" applyNumberFormat="1" applyFont="1" applyBorder="1" applyAlignment="1">
      <alignment horizontal="center"/>
    </xf>
    <xf numFmtId="3" fontId="4" fillId="0" borderId="15" xfId="0" applyNumberFormat="1" applyFont="1" applyBorder="1" applyAlignment="1">
      <alignment horizontal="center"/>
    </xf>
    <xf numFmtId="3" fontId="4" fillId="0" borderId="15" xfId="0" applyNumberFormat="1" applyFont="1" applyBorder="1" applyAlignment="1">
      <alignment horizontal="right"/>
    </xf>
    <xf numFmtId="3" fontId="7" fillId="0" borderId="15" xfId="0" applyNumberFormat="1" applyFont="1" applyBorder="1" applyAlignment="1">
      <alignment/>
    </xf>
    <xf numFmtId="3" fontId="7" fillId="0" borderId="20" xfId="0" applyNumberFormat="1" applyFont="1" applyBorder="1" applyAlignment="1">
      <alignment/>
    </xf>
    <xf numFmtId="3" fontId="7" fillId="0" borderId="30" xfId="42" applyNumberFormat="1" applyFont="1" applyBorder="1" applyAlignment="1">
      <alignment/>
    </xf>
    <xf numFmtId="3" fontId="7" fillId="0" borderId="30" xfId="0" applyNumberFormat="1" applyFont="1" applyBorder="1" applyAlignment="1">
      <alignment/>
    </xf>
    <xf numFmtId="3" fontId="7" fillId="0" borderId="28" xfId="0" applyNumberFormat="1" applyFont="1" applyBorder="1" applyAlignment="1">
      <alignment/>
    </xf>
    <xf numFmtId="3" fontId="7" fillId="0" borderId="27" xfId="0" applyNumberFormat="1" applyFont="1" applyBorder="1" applyAlignment="1">
      <alignment/>
    </xf>
    <xf numFmtId="3" fontId="7" fillId="0" borderId="20" xfId="42" applyNumberFormat="1" applyFont="1" applyBorder="1" applyAlignment="1">
      <alignment/>
    </xf>
    <xf numFmtId="3" fontId="21" fillId="0" borderId="15" xfId="0" applyNumberFormat="1" applyFont="1" applyBorder="1" applyAlignment="1">
      <alignment/>
    </xf>
    <xf numFmtId="3" fontId="7" fillId="0" borderId="0" xfId="42" applyNumberFormat="1" applyFont="1" applyBorder="1" applyAlignment="1">
      <alignment/>
    </xf>
    <xf numFmtId="3" fontId="4" fillId="0" borderId="20" xfId="42" applyNumberFormat="1" applyFont="1" applyBorder="1" applyAlignment="1">
      <alignment/>
    </xf>
    <xf numFmtId="3" fontId="4" fillId="0" borderId="30" xfId="0" applyNumberFormat="1" applyFont="1" applyBorder="1" applyAlignment="1">
      <alignment/>
    </xf>
    <xf numFmtId="3" fontId="4" fillId="0" borderId="13" xfId="0" applyNumberFormat="1" applyFont="1" applyBorder="1" applyAlignment="1">
      <alignment/>
    </xf>
    <xf numFmtId="3" fontId="4" fillId="0" borderId="0" xfId="0" applyNumberFormat="1" applyFont="1" applyAlignment="1">
      <alignment/>
    </xf>
    <xf numFmtId="3" fontId="4" fillId="0" borderId="12" xfId="0" applyNumberFormat="1" applyFont="1" applyBorder="1" applyAlignment="1">
      <alignment/>
    </xf>
    <xf numFmtId="3" fontId="22" fillId="0" borderId="13" xfId="0" applyNumberFormat="1" applyFont="1" applyBorder="1" applyAlignment="1">
      <alignment/>
    </xf>
    <xf numFmtId="3" fontId="1" fillId="0" borderId="15" xfId="0" applyNumberFormat="1" applyFont="1" applyFill="1" applyBorder="1" applyAlignment="1">
      <alignment/>
    </xf>
    <xf numFmtId="3" fontId="22" fillId="0" borderId="12" xfId="0" applyNumberFormat="1" applyFont="1" applyBorder="1" applyAlignment="1">
      <alignment/>
    </xf>
    <xf numFmtId="3" fontId="22" fillId="0" borderId="0" xfId="0" applyNumberFormat="1" applyFont="1" applyAlignment="1">
      <alignment/>
    </xf>
    <xf numFmtId="3" fontId="7" fillId="0" borderId="16" xfId="0" applyNumberFormat="1" applyFont="1" applyBorder="1" applyAlignment="1">
      <alignment/>
    </xf>
    <xf numFmtId="3" fontId="7" fillId="0" borderId="17" xfId="0" applyNumberFormat="1" applyFont="1" applyBorder="1" applyAlignment="1">
      <alignment/>
    </xf>
    <xf numFmtId="3" fontId="7" fillId="0" borderId="18" xfId="0" applyNumberFormat="1" applyFont="1" applyBorder="1" applyAlignment="1">
      <alignment/>
    </xf>
    <xf numFmtId="3" fontId="7" fillId="0" borderId="0" xfId="42" applyNumberFormat="1" applyFont="1" applyAlignment="1">
      <alignment/>
    </xf>
    <xf numFmtId="0" fontId="1" fillId="0" borderId="0" xfId="0" applyFont="1" applyFill="1" applyBorder="1" applyAlignment="1">
      <alignment horizontal="center"/>
    </xf>
    <xf numFmtId="0" fontId="2" fillId="0" borderId="23" xfId="0" applyFont="1" applyFill="1" applyBorder="1" applyAlignment="1">
      <alignment horizontal="centerContinuous"/>
    </xf>
    <xf numFmtId="0" fontId="2" fillId="0" borderId="24" xfId="0" applyFont="1" applyFill="1" applyBorder="1" applyAlignment="1">
      <alignment horizontal="right"/>
    </xf>
    <xf numFmtId="0" fontId="2" fillId="0" borderId="15" xfId="0" applyFont="1" applyFill="1" applyBorder="1" applyAlignment="1">
      <alignment horizontal="right"/>
    </xf>
    <xf numFmtId="164" fontId="2" fillId="0" borderId="15" xfId="0" applyNumberFormat="1" applyFont="1" applyFill="1" applyBorder="1" applyAlignment="1">
      <alignment horizontal="right"/>
    </xf>
    <xf numFmtId="0" fontId="2" fillId="0" borderId="27" xfId="0" applyFont="1" applyFill="1" applyBorder="1" applyAlignment="1">
      <alignment horizontal="right"/>
    </xf>
    <xf numFmtId="165" fontId="7" fillId="0" borderId="15" xfId="42" applyNumberFormat="1" applyFont="1" applyFill="1" applyBorder="1" applyAlignment="1">
      <alignment/>
    </xf>
    <xf numFmtId="165" fontId="7" fillId="0" borderId="27" xfId="42" applyNumberFormat="1" applyFont="1" applyFill="1" applyBorder="1" applyAlignment="1">
      <alignment/>
    </xf>
    <xf numFmtId="165" fontId="2" fillId="0" borderId="34" xfId="42" applyNumberFormat="1" applyFont="1" applyFill="1" applyBorder="1" applyAlignment="1">
      <alignment/>
    </xf>
    <xf numFmtId="43" fontId="1" fillId="0" borderId="0" xfId="42" applyNumberFormat="1" applyFont="1" applyFill="1" applyBorder="1" applyAlignment="1">
      <alignment horizontal="center"/>
    </xf>
    <xf numFmtId="165" fontId="7" fillId="0" borderId="17" xfId="42" applyNumberFormat="1" applyFont="1" applyBorder="1" applyAlignment="1">
      <alignment/>
    </xf>
    <xf numFmtId="3" fontId="21" fillId="0" borderId="15" xfId="0" applyNumberFormat="1" applyFont="1" applyFill="1" applyBorder="1" applyAlignment="1">
      <alignment/>
    </xf>
    <xf numFmtId="37" fontId="7" fillId="0" borderId="20" xfId="42" applyNumberFormat="1" applyFont="1" applyBorder="1" applyAlignment="1">
      <alignment/>
    </xf>
    <xf numFmtId="37" fontId="7" fillId="0" borderId="0" xfId="42" applyNumberFormat="1" applyFont="1" applyBorder="1" applyAlignment="1">
      <alignment/>
    </xf>
    <xf numFmtId="37" fontId="4" fillId="0" borderId="20" xfId="42" applyNumberFormat="1" applyFont="1" applyBorder="1" applyAlignment="1">
      <alignment/>
    </xf>
    <xf numFmtId="37" fontId="7" fillId="0" borderId="30" xfId="42" applyNumberFormat="1" applyFont="1" applyBorder="1" applyAlignment="1">
      <alignment/>
    </xf>
    <xf numFmtId="37" fontId="7" fillId="0" borderId="28" xfId="42" applyNumberFormat="1" applyFont="1" applyBorder="1" applyAlignment="1">
      <alignment/>
    </xf>
    <xf numFmtId="37" fontId="4" fillId="0" borderId="30" xfId="42" applyNumberFormat="1" applyFont="1" applyBorder="1" applyAlignment="1">
      <alignment/>
    </xf>
    <xf numFmtId="37" fontId="7" fillId="0" borderId="35" xfId="42" applyNumberFormat="1" applyFont="1" applyBorder="1" applyAlignment="1">
      <alignment/>
    </xf>
    <xf numFmtId="37" fontId="7" fillId="0" borderId="17" xfId="42" applyNumberFormat="1" applyFont="1" applyBorder="1" applyAlignment="1">
      <alignment/>
    </xf>
    <xf numFmtId="37" fontId="4" fillId="0" borderId="35" xfId="42" applyNumberFormat="1" applyFont="1" applyBorder="1" applyAlignment="1">
      <alignment/>
    </xf>
    <xf numFmtId="37" fontId="4" fillId="0" borderId="36" xfId="42" applyNumberFormat="1" applyFont="1" applyFill="1" applyBorder="1" applyAlignment="1">
      <alignment/>
    </xf>
    <xf numFmtId="37" fontId="4" fillId="0" borderId="20" xfId="42" applyNumberFormat="1" applyFont="1" applyFill="1" applyBorder="1" applyAlignment="1">
      <alignment/>
    </xf>
    <xf numFmtId="37" fontId="4" fillId="0" borderId="0" xfId="42" applyNumberFormat="1" applyFont="1" applyFill="1" applyBorder="1" applyAlignment="1">
      <alignment/>
    </xf>
    <xf numFmtId="37" fontId="4" fillId="0" borderId="37" xfId="42" applyNumberFormat="1" applyFont="1" applyFill="1" applyBorder="1" applyAlignment="1">
      <alignment/>
    </xf>
    <xf numFmtId="37" fontId="7" fillId="0" borderId="20" xfId="42" applyNumberFormat="1" applyFont="1" applyFill="1" applyBorder="1" applyAlignment="1">
      <alignment/>
    </xf>
    <xf numFmtId="37" fontId="7" fillId="0" borderId="0" xfId="42" applyNumberFormat="1" applyFont="1" applyFill="1" applyBorder="1" applyAlignment="1">
      <alignment/>
    </xf>
    <xf numFmtId="37" fontId="7" fillId="0" borderId="30" xfId="42" applyNumberFormat="1" applyFont="1" applyFill="1" applyBorder="1" applyAlignment="1">
      <alignment/>
    </xf>
    <xf numFmtId="37" fontId="7" fillId="0" borderId="28" xfId="42" applyNumberFormat="1" applyFont="1" applyFill="1" applyBorder="1" applyAlignment="1">
      <alignment/>
    </xf>
    <xf numFmtId="37" fontId="2" fillId="0" borderId="20" xfId="42" applyNumberFormat="1" applyFont="1" applyFill="1" applyBorder="1" applyAlignment="1">
      <alignment/>
    </xf>
    <xf numFmtId="37" fontId="1" fillId="0" borderId="20" xfId="42" applyNumberFormat="1" applyFont="1" applyFill="1" applyBorder="1" applyAlignment="1">
      <alignment/>
    </xf>
    <xf numFmtId="37" fontId="1" fillId="0" borderId="0" xfId="42" applyNumberFormat="1" applyFont="1" applyFill="1" applyBorder="1" applyAlignment="1">
      <alignment/>
    </xf>
    <xf numFmtId="37" fontId="4" fillId="0" borderId="30" xfId="42" applyNumberFormat="1" applyFont="1" applyFill="1" applyBorder="1" applyAlignment="1">
      <alignment/>
    </xf>
    <xf numFmtId="37" fontId="4" fillId="0" borderId="28" xfId="42" applyNumberFormat="1" applyFont="1" applyFill="1" applyBorder="1" applyAlignment="1">
      <alignment/>
    </xf>
    <xf numFmtId="43" fontId="7" fillId="0" borderId="20" xfId="42" applyFont="1" applyFill="1" applyBorder="1" applyAlignment="1">
      <alignment/>
    </xf>
    <xf numFmtId="43" fontId="7" fillId="0" borderId="0" xfId="42" applyFont="1" applyFill="1" applyBorder="1" applyAlignment="1">
      <alignment/>
    </xf>
    <xf numFmtId="43" fontId="7" fillId="0" borderId="20" xfId="42" applyFont="1" applyBorder="1" applyAlignment="1">
      <alignment/>
    </xf>
    <xf numFmtId="43" fontId="4" fillId="0" borderId="20" xfId="42" applyFont="1" applyFill="1" applyBorder="1" applyAlignment="1">
      <alignment/>
    </xf>
    <xf numFmtId="165" fontId="7" fillId="0" borderId="20" xfId="42" applyNumberFormat="1" applyFont="1" applyBorder="1" applyAlignment="1">
      <alignment/>
    </xf>
    <xf numFmtId="165" fontId="4" fillId="0" borderId="20" xfId="42" applyNumberFormat="1" applyFont="1" applyBorder="1" applyAlignment="1">
      <alignment/>
    </xf>
    <xf numFmtId="0" fontId="1" fillId="0" borderId="0" xfId="0" applyFont="1" applyBorder="1" applyAlignment="1" quotePrefix="1">
      <alignment/>
    </xf>
    <xf numFmtId="43" fontId="4" fillId="0" borderId="36" xfId="42" applyFont="1" applyFill="1" applyBorder="1" applyAlignment="1">
      <alignment/>
    </xf>
    <xf numFmtId="37" fontId="4" fillId="0" borderId="32" xfId="42" applyNumberFormat="1" applyFont="1" applyFill="1" applyBorder="1" applyAlignment="1">
      <alignment/>
    </xf>
    <xf numFmtId="165" fontId="23" fillId="0" borderId="20" xfId="42" applyNumberFormat="1" applyFont="1" applyFill="1" applyBorder="1" applyAlignment="1">
      <alignment/>
    </xf>
    <xf numFmtId="165" fontId="23" fillId="0" borderId="14" xfId="42" applyNumberFormat="1" applyFont="1" applyFill="1" applyBorder="1" applyAlignment="1">
      <alignment/>
    </xf>
    <xf numFmtId="165" fontId="23" fillId="0" borderId="14" xfId="42" applyNumberFormat="1" applyFont="1" applyBorder="1" applyAlignment="1">
      <alignment/>
    </xf>
    <xf numFmtId="0" fontId="23" fillId="0" borderId="0" xfId="0" applyFont="1" applyFill="1" applyBorder="1" applyAlignment="1">
      <alignment/>
    </xf>
    <xf numFmtId="0" fontId="23" fillId="0" borderId="0" xfId="0" applyFont="1" applyBorder="1" applyAlignment="1">
      <alignment/>
    </xf>
    <xf numFmtId="165" fontId="23" fillId="0" borderId="28" xfId="42" applyNumberFormat="1" applyFont="1" applyBorder="1" applyAlignment="1">
      <alignment/>
    </xf>
    <xf numFmtId="165" fontId="23" fillId="0" borderId="29" xfId="42" applyNumberFormat="1" applyFont="1" applyBorder="1" applyAlignment="1">
      <alignment/>
    </xf>
    <xf numFmtId="165" fontId="23" fillId="0" borderId="20" xfId="42" applyNumberFormat="1" applyFont="1" applyBorder="1" applyAlignment="1">
      <alignment/>
    </xf>
    <xf numFmtId="165" fontId="23" fillId="0" borderId="15" xfId="42" applyNumberFormat="1" applyFont="1" applyBorder="1" applyAlignment="1">
      <alignment/>
    </xf>
    <xf numFmtId="43" fontId="23" fillId="0" borderId="38" xfId="42" applyFont="1" applyFill="1" applyBorder="1" applyAlignment="1">
      <alignment horizontal="right"/>
    </xf>
    <xf numFmtId="43" fontId="23" fillId="0" borderId="15" xfId="42" applyFont="1" applyFill="1" applyBorder="1" applyAlignment="1">
      <alignment horizontal="right"/>
    </xf>
    <xf numFmtId="43" fontId="23" fillId="0" borderId="15" xfId="42" applyFont="1" applyFill="1" applyBorder="1" applyAlignment="1">
      <alignment/>
    </xf>
    <xf numFmtId="43" fontId="23" fillId="0" borderId="39" xfId="42" applyFont="1" applyFill="1" applyBorder="1" applyAlignment="1">
      <alignment horizontal="right"/>
    </xf>
    <xf numFmtId="43" fontId="23" fillId="0" borderId="0" xfId="42" applyFont="1" applyFill="1" applyBorder="1" applyAlignment="1">
      <alignment horizontal="right"/>
    </xf>
    <xf numFmtId="43" fontId="23" fillId="0" borderId="0" xfId="42" applyFont="1" applyFill="1" applyBorder="1" applyAlignment="1">
      <alignment/>
    </xf>
    <xf numFmtId="43" fontId="4" fillId="0" borderId="32" xfId="42" applyFont="1" applyFill="1" applyBorder="1" applyAlignment="1">
      <alignment/>
    </xf>
    <xf numFmtId="0" fontId="23" fillId="0" borderId="30" xfId="0" applyFont="1" applyFill="1" applyBorder="1" applyAlignment="1">
      <alignment/>
    </xf>
    <xf numFmtId="37" fontId="23" fillId="0" borderId="20" xfId="42" applyNumberFormat="1" applyFont="1" applyBorder="1" applyAlignment="1">
      <alignment/>
    </xf>
    <xf numFmtId="165" fontId="22" fillId="0" borderId="20" xfId="42" applyNumberFormat="1" applyFont="1" applyBorder="1" applyAlignment="1">
      <alignment/>
    </xf>
    <xf numFmtId="165" fontId="23" fillId="0" borderId="0" xfId="42" applyNumberFormat="1" applyFont="1" applyBorder="1" applyAlignment="1">
      <alignment/>
    </xf>
    <xf numFmtId="37" fontId="23" fillId="0" borderId="30" xfId="42" applyNumberFormat="1" applyFont="1" applyBorder="1" applyAlignment="1">
      <alignment/>
    </xf>
    <xf numFmtId="37" fontId="23" fillId="0" borderId="28" xfId="42" applyNumberFormat="1" applyFont="1" applyBorder="1" applyAlignment="1">
      <alignment/>
    </xf>
    <xf numFmtId="37" fontId="22" fillId="0" borderId="30" xfId="42" applyNumberFormat="1" applyFont="1" applyBorder="1" applyAlignment="1">
      <alignment/>
    </xf>
    <xf numFmtId="165" fontId="1" fillId="0" borderId="14" xfId="42" applyNumberFormat="1" applyFont="1" applyFill="1" applyBorder="1" applyAlignment="1">
      <alignment/>
    </xf>
    <xf numFmtId="165" fontId="1" fillId="0" borderId="26" xfId="42" applyNumberFormat="1" applyFont="1" applyBorder="1" applyAlignment="1">
      <alignment/>
    </xf>
    <xf numFmtId="165" fontId="1" fillId="0" borderId="29" xfId="42" applyNumberFormat="1" applyFont="1" applyFill="1" applyBorder="1" applyAlignment="1">
      <alignment/>
    </xf>
    <xf numFmtId="165" fontId="1" fillId="0" borderId="40" xfId="42" applyNumberFormat="1" applyFont="1" applyFill="1" applyBorder="1" applyAlignment="1">
      <alignment/>
    </xf>
    <xf numFmtId="165" fontId="1" fillId="0" borderId="40" xfId="0" applyNumberFormat="1" applyFont="1" applyFill="1" applyBorder="1" applyAlignment="1">
      <alignment/>
    </xf>
    <xf numFmtId="165" fontId="1" fillId="0" borderId="20" xfId="0" applyNumberFormat="1" applyFont="1" applyFill="1" applyBorder="1" applyAlignment="1">
      <alignment/>
    </xf>
    <xf numFmtId="165" fontId="1" fillId="0" borderId="30" xfId="0" applyNumberFormat="1" applyFont="1" applyFill="1" applyBorder="1" applyAlignment="1">
      <alignment/>
    </xf>
    <xf numFmtId="165" fontId="1" fillId="0" borderId="41" xfId="0" applyNumberFormat="1" applyFont="1" applyBorder="1" applyAlignment="1">
      <alignment/>
    </xf>
    <xf numFmtId="43" fontId="1" fillId="0" borderId="39" xfId="42" applyFont="1" applyBorder="1" applyAlignment="1">
      <alignment/>
    </xf>
    <xf numFmtId="37" fontId="1" fillId="0" borderId="20" xfId="42" applyNumberFormat="1" applyFont="1" applyBorder="1" applyAlignment="1">
      <alignment/>
    </xf>
    <xf numFmtId="0" fontId="1" fillId="0" borderId="28" xfId="0" applyFont="1" applyFill="1" applyBorder="1" applyAlignment="1">
      <alignment/>
    </xf>
    <xf numFmtId="165" fontId="1" fillId="0" borderId="26" xfId="42" applyNumberFormat="1" applyFont="1" applyFill="1" applyBorder="1" applyAlignment="1">
      <alignment/>
    </xf>
    <xf numFmtId="165" fontId="1" fillId="0" borderId="15" xfId="0" applyNumberFormat="1" applyFont="1" applyFill="1" applyBorder="1" applyAlignment="1">
      <alignment/>
    </xf>
    <xf numFmtId="165" fontId="1" fillId="0" borderId="41" xfId="0" applyNumberFormat="1" applyFont="1" applyFill="1" applyBorder="1" applyAlignment="1">
      <alignment/>
    </xf>
    <xf numFmtId="37" fontId="1" fillId="0" borderId="30" xfId="42" applyNumberFormat="1" applyFont="1" applyBorder="1" applyAlignment="1">
      <alignment/>
    </xf>
    <xf numFmtId="165" fontId="1" fillId="0" borderId="29" xfId="0" applyNumberFormat="1" applyFont="1" applyFill="1" applyBorder="1" applyAlignment="1">
      <alignment/>
    </xf>
    <xf numFmtId="165" fontId="7" fillId="0" borderId="0" xfId="42" applyNumberFormat="1" applyFont="1" applyFill="1" applyBorder="1" applyAlignment="1">
      <alignment/>
    </xf>
    <xf numFmtId="165" fontId="23" fillId="0" borderId="0" xfId="42" applyNumberFormat="1" applyFont="1" applyFill="1" applyBorder="1" applyAlignment="1">
      <alignment/>
    </xf>
    <xf numFmtId="165" fontId="23" fillId="0" borderId="30" xfId="42" applyNumberFormat="1" applyFont="1" applyBorder="1" applyAlignment="1">
      <alignment/>
    </xf>
    <xf numFmtId="165" fontId="4" fillId="0" borderId="36" xfId="42" applyNumberFormat="1" applyFont="1" applyFill="1" applyBorder="1" applyAlignment="1">
      <alignment/>
    </xf>
    <xf numFmtId="165" fontId="1" fillId="0" borderId="26" xfId="0" applyNumberFormat="1" applyFont="1" applyFill="1" applyBorder="1" applyAlignment="1">
      <alignment/>
    </xf>
    <xf numFmtId="165" fontId="4" fillId="0" borderId="20" xfId="42" applyNumberFormat="1" applyFont="1" applyFill="1" applyBorder="1" applyAlignment="1">
      <alignment/>
    </xf>
    <xf numFmtId="165" fontId="1" fillId="0" borderId="28" xfId="42" applyNumberFormat="1" applyFont="1" applyFill="1" applyBorder="1" applyAlignment="1">
      <alignment/>
    </xf>
    <xf numFmtId="165" fontId="2" fillId="0" borderId="30" xfId="42" applyNumberFormat="1" applyFont="1" applyFill="1" applyBorder="1" applyAlignment="1">
      <alignment/>
    </xf>
    <xf numFmtId="165" fontId="4" fillId="0" borderId="30" xfId="42" applyNumberFormat="1" applyFont="1" applyFill="1" applyBorder="1" applyAlignment="1">
      <alignment/>
    </xf>
    <xf numFmtId="37" fontId="23" fillId="0" borderId="0" xfId="42" applyNumberFormat="1" applyFont="1" applyFill="1" applyBorder="1" applyAlignment="1">
      <alignment/>
    </xf>
    <xf numFmtId="37" fontId="22" fillId="0" borderId="20" xfId="42" applyNumberFormat="1" applyFont="1" applyFill="1" applyBorder="1" applyAlignment="1">
      <alignment/>
    </xf>
    <xf numFmtId="37" fontId="23" fillId="0" borderId="20" xfId="42" applyNumberFormat="1" applyFont="1" applyFill="1" applyBorder="1" applyAlignment="1">
      <alignment/>
    </xf>
    <xf numFmtId="165" fontId="22" fillId="0" borderId="20" xfId="42" applyNumberFormat="1" applyFont="1" applyFill="1" applyBorder="1" applyAlignment="1">
      <alignment/>
    </xf>
    <xf numFmtId="0" fontId="2" fillId="0" borderId="15" xfId="0" applyFont="1" applyFill="1" applyBorder="1" applyAlignment="1">
      <alignment/>
    </xf>
    <xf numFmtId="0" fontId="1" fillId="0" borderId="27" xfId="0" applyFont="1" applyFill="1" applyBorder="1" applyAlignment="1">
      <alignment/>
    </xf>
    <xf numFmtId="0" fontId="7" fillId="0" borderId="15" xfId="0" applyFont="1" applyFill="1" applyBorder="1" applyAlignment="1">
      <alignment/>
    </xf>
    <xf numFmtId="2" fontId="1" fillId="0" borderId="39" xfId="42" applyNumberFormat="1" applyFont="1" applyFill="1" applyBorder="1" applyAlignment="1">
      <alignment/>
    </xf>
    <xf numFmtId="166" fontId="4" fillId="0" borderId="20" xfId="42" applyNumberFormat="1" applyFont="1" applyFill="1" applyBorder="1" applyAlignment="1">
      <alignment/>
    </xf>
    <xf numFmtId="43" fontId="2" fillId="0" borderId="20" xfId="42" applyFont="1" applyFill="1" applyBorder="1" applyAlignment="1">
      <alignment/>
    </xf>
    <xf numFmtId="165" fontId="2" fillId="0" borderId="36" xfId="42" applyNumberFormat="1" applyFont="1" applyFill="1" applyBorder="1" applyAlignment="1">
      <alignment/>
    </xf>
    <xf numFmtId="165" fontId="2" fillId="0" borderId="41" xfId="42" applyNumberFormat="1" applyFont="1" applyFill="1" applyBorder="1" applyAlignment="1">
      <alignment/>
    </xf>
    <xf numFmtId="165" fontId="22" fillId="0" borderId="15" xfId="42" applyNumberFormat="1" applyFont="1" applyFill="1" applyBorder="1" applyAlignment="1">
      <alignment/>
    </xf>
    <xf numFmtId="165" fontId="22" fillId="0" borderId="14" xfId="42" applyNumberFormat="1" applyFont="1" applyFill="1" applyBorder="1" applyAlignment="1">
      <alignment/>
    </xf>
    <xf numFmtId="165" fontId="23" fillId="0" borderId="15" xfId="42" applyNumberFormat="1" applyFont="1" applyFill="1" applyBorder="1" applyAlignment="1">
      <alignment/>
    </xf>
    <xf numFmtId="0" fontId="23" fillId="0" borderId="15" xfId="0" applyFont="1" applyFill="1" applyBorder="1" applyAlignment="1">
      <alignment/>
    </xf>
    <xf numFmtId="0" fontId="23" fillId="0" borderId="14" xfId="0" applyFont="1" applyFill="1" applyBorder="1" applyAlignment="1">
      <alignment/>
    </xf>
    <xf numFmtId="166" fontId="1" fillId="0" borderId="20" xfId="42" applyNumberFormat="1" applyFont="1" applyBorder="1" applyAlignment="1">
      <alignment/>
    </xf>
    <xf numFmtId="43" fontId="1" fillId="0" borderId="20" xfId="42" applyFont="1" applyBorder="1" applyAlignment="1">
      <alignment/>
    </xf>
    <xf numFmtId="165" fontId="2" fillId="0" borderId="14" xfId="42" applyNumberFormat="1" applyFont="1" applyFill="1" applyBorder="1" applyAlignment="1">
      <alignment/>
    </xf>
    <xf numFmtId="1" fontId="1" fillId="0" borderId="42" xfId="0" applyNumberFormat="1" applyFont="1" applyBorder="1" applyAlignment="1">
      <alignment/>
    </xf>
    <xf numFmtId="165" fontId="2" fillId="0" borderId="33" xfId="42" applyNumberFormat="1" applyFont="1" applyFill="1" applyBorder="1" applyAlignment="1">
      <alignment/>
    </xf>
    <xf numFmtId="165" fontId="2" fillId="0" borderId="38" xfId="42" applyNumberFormat="1" applyFont="1" applyFill="1" applyBorder="1" applyAlignment="1">
      <alignment/>
    </xf>
    <xf numFmtId="165" fontId="1" fillId="0" borderId="24" xfId="42" applyNumberFormat="1" applyFont="1" applyFill="1" applyBorder="1" applyAlignment="1">
      <alignment/>
    </xf>
    <xf numFmtId="0" fontId="1" fillId="0" borderId="20" xfId="0" applyFont="1" applyFill="1" applyBorder="1" applyAlignment="1" quotePrefix="1">
      <alignment/>
    </xf>
    <xf numFmtId="165" fontId="1" fillId="0" borderId="32" xfId="42" applyNumberFormat="1" applyFont="1" applyFill="1" applyBorder="1" applyAlignment="1">
      <alignment/>
    </xf>
    <xf numFmtId="0" fontId="4" fillId="0" borderId="12" xfId="0" applyFont="1" applyBorder="1" applyAlignment="1">
      <alignment horizontal="center"/>
    </xf>
    <xf numFmtId="0" fontId="6" fillId="0" borderId="0" xfId="0" applyFont="1" applyBorder="1" applyAlignment="1">
      <alignment horizontal="left"/>
    </xf>
    <xf numFmtId="0" fontId="1" fillId="0" borderId="0" xfId="0" applyFont="1" applyBorder="1" applyAlignment="1">
      <alignment horizontal="left"/>
    </xf>
    <xf numFmtId="0" fontId="7" fillId="0" borderId="0" xfId="0" applyFont="1" applyAlignment="1">
      <alignment wrapText="1"/>
    </xf>
    <xf numFmtId="0" fontId="8" fillId="0" borderId="0" xfId="0" applyFont="1" applyBorder="1" applyAlignment="1">
      <alignment horizontal="center"/>
    </xf>
    <xf numFmtId="0" fontId="7" fillId="0" borderId="0" xfId="0" applyFont="1" applyBorder="1" applyAlignment="1">
      <alignment horizontal="center"/>
    </xf>
    <xf numFmtId="0" fontId="14" fillId="0" borderId="0" xfId="0" applyFont="1" applyBorder="1" applyAlignment="1">
      <alignment horizontal="center"/>
    </xf>
    <xf numFmtId="0" fontId="6" fillId="0" borderId="0" xfId="0" applyFont="1" applyBorder="1" applyAlignment="1">
      <alignment horizontal="center"/>
    </xf>
    <xf numFmtId="0" fontId="4" fillId="0" borderId="0" xfId="0" applyFont="1" applyBorder="1" applyAlignment="1">
      <alignment horizontal="center"/>
    </xf>
    <xf numFmtId="0" fontId="2" fillId="0" borderId="21" xfId="0" applyFont="1" applyBorder="1" applyAlignment="1">
      <alignment horizontal="center"/>
    </xf>
    <xf numFmtId="0" fontId="1" fillId="0" borderId="23" xfId="0" applyFont="1" applyBorder="1" applyAlignment="1">
      <alignment horizontal="center"/>
    </xf>
    <xf numFmtId="0" fontId="17" fillId="0" borderId="0" xfId="0" applyFont="1" applyBorder="1" applyAlignment="1">
      <alignment horizontal="left" vertical="top" wrapText="1"/>
    </xf>
    <xf numFmtId="0" fontId="4" fillId="0" borderId="0" xfId="0" applyFont="1" applyBorder="1" applyAlignment="1">
      <alignment horizontal="left"/>
    </xf>
    <xf numFmtId="0" fontId="7" fillId="0" borderId="0" xfId="0" applyFont="1" applyBorder="1" applyAlignment="1">
      <alignment horizontal="left"/>
    </xf>
    <xf numFmtId="0" fontId="4" fillId="24" borderId="21" xfId="0" applyFont="1" applyFill="1" applyBorder="1" applyAlignment="1">
      <alignment horizontal="left"/>
    </xf>
    <xf numFmtId="0" fontId="7" fillId="24" borderId="22" xfId="0" applyFont="1" applyFill="1" applyBorder="1" applyAlignment="1">
      <alignment horizontal="left"/>
    </xf>
    <xf numFmtId="3" fontId="4" fillId="0" borderId="0" xfId="0" applyNumberFormat="1" applyFont="1" applyBorder="1" applyAlignment="1">
      <alignment horizontal="center"/>
    </xf>
    <xf numFmtId="3" fontId="14" fillId="0" borderId="0" xfId="0" applyNumberFormat="1" applyFont="1" applyBorder="1" applyAlignment="1">
      <alignment horizontal="center"/>
    </xf>
    <xf numFmtId="3" fontId="4" fillId="0" borderId="21" xfId="0" applyNumberFormat="1" applyFont="1" applyBorder="1" applyAlignment="1">
      <alignment horizontal="center"/>
    </xf>
    <xf numFmtId="3" fontId="4" fillId="0" borderId="22" xfId="0" applyNumberFormat="1" applyFont="1" applyBorder="1" applyAlignment="1">
      <alignment horizontal="center"/>
    </xf>
    <xf numFmtId="3" fontId="6" fillId="0" borderId="0" xfId="0" applyNumberFormat="1" applyFont="1" applyBorder="1" applyAlignment="1">
      <alignment horizontal="center"/>
    </xf>
    <xf numFmtId="3" fontId="12" fillId="0" borderId="0" xfId="0" applyNumberFormat="1" applyFont="1" applyBorder="1" applyAlignment="1">
      <alignment horizontal="center"/>
    </xf>
    <xf numFmtId="0" fontId="4" fillId="0" borderId="13" xfId="0" applyFont="1" applyBorder="1" applyAlignment="1">
      <alignment horizontal="left"/>
    </xf>
    <xf numFmtId="0" fontId="2" fillId="0" borderId="0" xfId="0" applyFont="1" applyAlignment="1">
      <alignment horizontal="center"/>
    </xf>
    <xf numFmtId="0" fontId="13"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4257675</xdr:colOff>
      <xdr:row>2</xdr:row>
      <xdr:rowOff>66675</xdr:rowOff>
    </xdr:from>
    <xdr:to>
      <xdr:col>4</xdr:col>
      <xdr:colOff>733425</xdr:colOff>
      <xdr:row>6</xdr:row>
      <xdr:rowOff>238125</xdr:rowOff>
    </xdr:to>
    <xdr:pic>
      <xdr:nvPicPr>
        <xdr:cNvPr id="1" name="Picture 9" descr="JAB"/>
        <xdr:cNvPicPr preferRelativeResize="1">
          <a:picLocks noChangeAspect="1"/>
        </xdr:cNvPicPr>
      </xdr:nvPicPr>
      <xdr:blipFill>
        <a:blip r:embed="rId1"/>
        <a:stretch>
          <a:fillRect/>
        </a:stretch>
      </xdr:blipFill>
      <xdr:spPr>
        <a:xfrm>
          <a:off x="4638675" y="438150"/>
          <a:ext cx="325755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4048125</xdr:colOff>
      <xdr:row>0</xdr:row>
      <xdr:rowOff>76200</xdr:rowOff>
    </xdr:from>
    <xdr:to>
      <xdr:col>3</xdr:col>
      <xdr:colOff>790575</xdr:colOff>
      <xdr:row>5</xdr:row>
      <xdr:rowOff>28575</xdr:rowOff>
    </xdr:to>
    <xdr:pic>
      <xdr:nvPicPr>
        <xdr:cNvPr id="1" name="Picture 9" descr="JAB"/>
        <xdr:cNvPicPr preferRelativeResize="1">
          <a:picLocks noChangeAspect="1"/>
        </xdr:cNvPicPr>
      </xdr:nvPicPr>
      <xdr:blipFill>
        <a:blip r:embed="rId1"/>
        <a:stretch>
          <a:fillRect/>
        </a:stretch>
      </xdr:blipFill>
      <xdr:spPr>
        <a:xfrm>
          <a:off x="4362450" y="76200"/>
          <a:ext cx="244792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0</xdr:row>
      <xdr:rowOff>28575</xdr:rowOff>
    </xdr:from>
    <xdr:to>
      <xdr:col>5</xdr:col>
      <xdr:colOff>104775</xdr:colOff>
      <xdr:row>5</xdr:row>
      <xdr:rowOff>0</xdr:rowOff>
    </xdr:to>
    <xdr:pic>
      <xdr:nvPicPr>
        <xdr:cNvPr id="1" name="Picture 3" descr="JAB"/>
        <xdr:cNvPicPr preferRelativeResize="1">
          <a:picLocks noChangeAspect="1"/>
        </xdr:cNvPicPr>
      </xdr:nvPicPr>
      <xdr:blipFill>
        <a:blip r:embed="rId1"/>
        <a:stretch>
          <a:fillRect/>
        </a:stretch>
      </xdr:blipFill>
      <xdr:spPr>
        <a:xfrm>
          <a:off x="6286500" y="28575"/>
          <a:ext cx="2095500"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19050</xdr:rowOff>
    </xdr:from>
    <xdr:to>
      <xdr:col>6</xdr:col>
      <xdr:colOff>657225</xdr:colOff>
      <xdr:row>5</xdr:row>
      <xdr:rowOff>19050</xdr:rowOff>
    </xdr:to>
    <xdr:pic>
      <xdr:nvPicPr>
        <xdr:cNvPr id="1" name="Picture 3" descr="JAB"/>
        <xdr:cNvPicPr preferRelativeResize="1">
          <a:picLocks noChangeAspect="1"/>
        </xdr:cNvPicPr>
      </xdr:nvPicPr>
      <xdr:blipFill>
        <a:blip r:embed="rId1"/>
        <a:stretch>
          <a:fillRect/>
        </a:stretch>
      </xdr:blipFill>
      <xdr:spPr>
        <a:xfrm>
          <a:off x="3762375" y="19050"/>
          <a:ext cx="23907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76"/>
  <sheetViews>
    <sheetView tabSelected="1" view="pageBreakPreview" zoomScale="75" zoomScaleNormal="85" zoomScaleSheetLayoutView="75" zoomScalePageLayoutView="0" workbookViewId="0" topLeftCell="A46">
      <selection activeCell="C20" sqref="C20"/>
    </sheetView>
  </sheetViews>
  <sheetFormatPr defaultColWidth="9.140625" defaultRowHeight="14.25"/>
  <cols>
    <col min="1" max="1" width="2.140625" style="26" customWidth="1"/>
    <col min="2" max="2" width="3.57421875" style="26" customWidth="1"/>
    <col min="3" max="3" width="77.8515625" style="26" customWidth="1"/>
    <col min="4" max="4" width="23.8515625" style="1" customWidth="1"/>
    <col min="5" max="5" width="25.57421875" style="149" customWidth="1"/>
    <col min="6" max="7" width="24.00390625" style="1" customWidth="1"/>
    <col min="8" max="8" width="4.421875" style="26" customWidth="1"/>
    <col min="9" max="9" width="9.57421875" style="26" customWidth="1"/>
    <col min="10" max="10" width="11.57421875" style="26" bestFit="1" customWidth="1"/>
    <col min="11" max="16384" width="9.57421875" style="26" customWidth="1"/>
  </cols>
  <sheetData>
    <row r="1" ht="15.75">
      <c r="G1" s="123"/>
    </row>
    <row r="2" ht="13.5" thickBot="1"/>
    <row r="3" spans="1:8" ht="12.75">
      <c r="A3" s="23"/>
      <c r="B3" s="24"/>
      <c r="C3" s="24"/>
      <c r="D3" s="104"/>
      <c r="E3" s="140"/>
      <c r="F3" s="104"/>
      <c r="G3" s="104"/>
      <c r="H3" s="25"/>
    </row>
    <row r="4" spans="1:8" ht="15">
      <c r="A4" s="27"/>
      <c r="B4" s="28"/>
      <c r="C4" s="28"/>
      <c r="D4" s="10"/>
      <c r="E4" s="135"/>
      <c r="F4" s="10"/>
      <c r="G4" s="124"/>
      <c r="H4" s="29"/>
    </row>
    <row r="5" spans="1:8" ht="15">
      <c r="A5" s="27"/>
      <c r="B5" s="28"/>
      <c r="C5" s="28"/>
      <c r="D5" s="10"/>
      <c r="E5" s="135"/>
      <c r="F5" s="10"/>
      <c r="G5" s="125"/>
      <c r="H5" s="29"/>
    </row>
    <row r="6" spans="1:8" ht="12.75">
      <c r="A6" s="27"/>
      <c r="B6" s="28"/>
      <c r="C6" s="28"/>
      <c r="D6" s="10"/>
      <c r="E6" s="135"/>
      <c r="F6" s="10"/>
      <c r="G6" s="10"/>
      <c r="H6" s="29"/>
    </row>
    <row r="7" spans="1:8" ht="21" customHeight="1">
      <c r="A7" s="27"/>
      <c r="B7" s="347"/>
      <c r="C7" s="348"/>
      <c r="D7" s="348"/>
      <c r="E7" s="348"/>
      <c r="F7" s="348"/>
      <c r="G7" s="348"/>
      <c r="H7" s="30"/>
    </row>
    <row r="8" spans="1:8" s="32" customFormat="1" ht="12">
      <c r="A8" s="74"/>
      <c r="B8" s="349" t="str">
        <f>'BS'!C6</f>
        <v>(Company No : 363984-X)</v>
      </c>
      <c r="C8" s="349"/>
      <c r="D8" s="349"/>
      <c r="E8" s="349"/>
      <c r="F8" s="349"/>
      <c r="G8" s="349"/>
      <c r="H8" s="31"/>
    </row>
    <row r="9" spans="1:8" s="32" customFormat="1" ht="12.75">
      <c r="A9" s="74"/>
      <c r="B9" s="350" t="s">
        <v>0</v>
      </c>
      <c r="C9" s="348"/>
      <c r="D9" s="348"/>
      <c r="E9" s="348"/>
      <c r="F9" s="348"/>
      <c r="G9" s="348"/>
      <c r="H9" s="33"/>
    </row>
    <row r="10" spans="1:8" ht="9" customHeight="1">
      <c r="A10" s="27"/>
      <c r="B10" s="28"/>
      <c r="C10" s="28"/>
      <c r="D10" s="10"/>
      <c r="E10" s="135"/>
      <c r="F10" s="10"/>
      <c r="G10" s="10"/>
      <c r="H10" s="29"/>
    </row>
    <row r="11" spans="1:8" s="35" customFormat="1" ht="12.75">
      <c r="A11" s="9"/>
      <c r="B11" s="351" t="s">
        <v>2</v>
      </c>
      <c r="C11" s="351"/>
      <c r="D11" s="351"/>
      <c r="E11" s="351"/>
      <c r="F11" s="351"/>
      <c r="G11" s="351"/>
      <c r="H11" s="34"/>
    </row>
    <row r="12" spans="1:8" s="35" customFormat="1" ht="12.75">
      <c r="A12" s="9"/>
      <c r="B12" s="351" t="str">
        <f>'BS'!C10</f>
        <v>For The Period Ended 31 March 2010</v>
      </c>
      <c r="C12" s="351"/>
      <c r="D12" s="351"/>
      <c r="E12" s="351"/>
      <c r="F12" s="351"/>
      <c r="G12" s="351"/>
      <c r="H12" s="34"/>
    </row>
    <row r="13" spans="1:8" s="37" customFormat="1" ht="12.75" customHeight="1">
      <c r="A13" s="75"/>
      <c r="B13" s="350" t="s">
        <v>36</v>
      </c>
      <c r="C13" s="350"/>
      <c r="D13" s="350"/>
      <c r="E13" s="350"/>
      <c r="F13" s="350"/>
      <c r="G13" s="350"/>
      <c r="H13" s="36"/>
    </row>
    <row r="14" spans="1:8" s="37" customFormat="1" ht="12.75">
      <c r="A14" s="75"/>
      <c r="B14" s="6"/>
      <c r="C14" s="8"/>
      <c r="D14" s="105"/>
      <c r="E14" s="226"/>
      <c r="F14" s="105"/>
      <c r="G14" s="105"/>
      <c r="H14" s="36"/>
    </row>
    <row r="15" spans="1:8" s="39" customFormat="1" ht="21" customHeight="1">
      <c r="A15" s="76"/>
      <c r="B15" s="159"/>
      <c r="C15" s="50" t="s">
        <v>180</v>
      </c>
      <c r="D15" s="106"/>
      <c r="E15" s="106"/>
      <c r="F15" s="106"/>
      <c r="G15" s="126"/>
      <c r="H15" s="38"/>
    </row>
    <row r="16" spans="1:8" ht="10.5" customHeight="1">
      <c r="A16" s="27"/>
      <c r="B16" s="28"/>
      <c r="C16" s="28"/>
      <c r="D16" s="10"/>
      <c r="E16" s="135"/>
      <c r="F16" s="10"/>
      <c r="G16" s="10"/>
      <c r="H16" s="29"/>
    </row>
    <row r="17" spans="1:8" ht="16.5" customHeight="1">
      <c r="A17" s="27"/>
      <c r="B17" s="44"/>
      <c r="C17" s="77"/>
      <c r="D17" s="107" t="s">
        <v>22</v>
      </c>
      <c r="E17" s="227"/>
      <c r="F17" s="352" t="s">
        <v>23</v>
      </c>
      <c r="G17" s="353"/>
      <c r="H17" s="34"/>
    </row>
    <row r="18" spans="1:8" ht="12.75">
      <c r="A18" s="27"/>
      <c r="B18" s="28"/>
      <c r="C18" s="40" t="s">
        <v>31</v>
      </c>
      <c r="D18" s="108" t="s">
        <v>24</v>
      </c>
      <c r="E18" s="228" t="s">
        <v>26</v>
      </c>
      <c r="F18" s="127" t="s">
        <v>25</v>
      </c>
      <c r="G18" s="127" t="s">
        <v>26</v>
      </c>
      <c r="H18" s="34"/>
    </row>
    <row r="19" spans="1:8" ht="12.75">
      <c r="A19" s="27"/>
      <c r="B19" s="28"/>
      <c r="C19" s="40"/>
      <c r="D19" s="108" t="s">
        <v>27</v>
      </c>
      <c r="E19" s="229" t="s">
        <v>28</v>
      </c>
      <c r="F19" s="109" t="s">
        <v>27</v>
      </c>
      <c r="G19" s="109" t="s">
        <v>28</v>
      </c>
      <c r="H19" s="34"/>
    </row>
    <row r="20" spans="1:8" ht="12.75">
      <c r="A20" s="27"/>
      <c r="B20" s="28"/>
      <c r="C20" s="40"/>
      <c r="D20" s="108" t="s">
        <v>163</v>
      </c>
      <c r="E20" s="229" t="str">
        <f>D20</f>
        <v>1st Quarter</v>
      </c>
      <c r="F20" s="109" t="s">
        <v>29</v>
      </c>
      <c r="G20" s="109" t="s">
        <v>30</v>
      </c>
      <c r="H20" s="34"/>
    </row>
    <row r="21" spans="1:8" ht="12.75">
      <c r="A21" s="27"/>
      <c r="B21" s="28"/>
      <c r="C21" s="40"/>
      <c r="D21" s="96">
        <v>40268</v>
      </c>
      <c r="E21" s="230">
        <v>39903</v>
      </c>
      <c r="F21" s="110">
        <f>D21</f>
        <v>40268</v>
      </c>
      <c r="G21" s="110">
        <f>E21</f>
        <v>39903</v>
      </c>
      <c r="H21" s="34"/>
    </row>
    <row r="22" spans="1:8" ht="12.75">
      <c r="A22" s="27"/>
      <c r="B22" s="28"/>
      <c r="C22" s="19"/>
      <c r="D22" s="111" t="s">
        <v>5</v>
      </c>
      <c r="E22" s="231" t="s">
        <v>5</v>
      </c>
      <c r="F22" s="111" t="s">
        <v>5</v>
      </c>
      <c r="G22" s="112" t="s">
        <v>5</v>
      </c>
      <c r="H22" s="34"/>
    </row>
    <row r="23" spans="1:8" ht="12.75">
      <c r="A23" s="27"/>
      <c r="B23" s="28"/>
      <c r="C23" s="40"/>
      <c r="D23" s="138"/>
      <c r="E23" s="138"/>
      <c r="F23" s="81"/>
      <c r="G23" s="81"/>
      <c r="H23" s="29"/>
    </row>
    <row r="24" spans="1:8" ht="12.75" customHeight="1">
      <c r="A24" s="27"/>
      <c r="B24" s="71"/>
      <c r="C24" s="40" t="s">
        <v>88</v>
      </c>
      <c r="D24" s="136">
        <v>66674</v>
      </c>
      <c r="E24" s="232">
        <v>46474</v>
      </c>
      <c r="F24" s="128">
        <v>66674</v>
      </c>
      <c r="G24" s="41">
        <v>46474</v>
      </c>
      <c r="H24" s="42"/>
    </row>
    <row r="25" spans="1:8" ht="12.75" customHeight="1">
      <c r="A25" s="27"/>
      <c r="B25" s="71"/>
      <c r="C25" s="40" t="s">
        <v>87</v>
      </c>
      <c r="D25" s="137">
        <v>-40237</v>
      </c>
      <c r="E25" s="233">
        <v>-28768</v>
      </c>
      <c r="F25" s="130">
        <v>-40237</v>
      </c>
      <c r="G25" s="87">
        <v>-28768</v>
      </c>
      <c r="H25" s="43"/>
    </row>
    <row r="26" spans="1:8" ht="12.75" customHeight="1">
      <c r="A26" s="27"/>
      <c r="B26" s="71"/>
      <c r="C26" s="78" t="s">
        <v>61</v>
      </c>
      <c r="D26" s="139">
        <f>SUM(D24:D25)</f>
        <v>26437</v>
      </c>
      <c r="E26" s="139">
        <f>SUM(E24:E25)</f>
        <v>17706</v>
      </c>
      <c r="F26" s="129">
        <f>SUM(F24:F25)</f>
        <v>26437</v>
      </c>
      <c r="G26" s="161">
        <f>SUM(G24:G25)</f>
        <v>17706</v>
      </c>
      <c r="H26" s="42"/>
    </row>
    <row r="27" spans="1:8" ht="12.75" customHeight="1">
      <c r="A27" s="27"/>
      <c r="B27" s="71"/>
      <c r="C27" s="40" t="s">
        <v>59</v>
      </c>
      <c r="D27" s="136">
        <v>5480</v>
      </c>
      <c r="E27" s="232">
        <v>930</v>
      </c>
      <c r="F27" s="128">
        <v>5480</v>
      </c>
      <c r="G27" s="41">
        <v>930</v>
      </c>
      <c r="H27" s="43"/>
    </row>
    <row r="28" spans="1:8" ht="12.75" customHeight="1">
      <c r="A28" s="27"/>
      <c r="B28" s="71"/>
      <c r="C28" s="79" t="s">
        <v>62</v>
      </c>
      <c r="D28" s="137">
        <v>-20212</v>
      </c>
      <c r="E28" s="137">
        <v>-17528</v>
      </c>
      <c r="F28" s="130">
        <v>-20212</v>
      </c>
      <c r="G28" s="130">
        <v>-17528</v>
      </c>
      <c r="H28" s="42"/>
    </row>
    <row r="29" spans="1:8" ht="12.75" customHeight="1">
      <c r="A29" s="27"/>
      <c r="B29" s="71"/>
      <c r="C29" s="78" t="s">
        <v>172</v>
      </c>
      <c r="D29" s="139">
        <f>SUM(D26:D28)</f>
        <v>11705</v>
      </c>
      <c r="E29" s="139">
        <f>SUM(E26:E28)</f>
        <v>1108</v>
      </c>
      <c r="F29" s="129">
        <f>SUM(F26:F28)</f>
        <v>11705</v>
      </c>
      <c r="G29" s="161">
        <f>SUM(G26:G28)</f>
        <v>1108</v>
      </c>
      <c r="H29" s="43"/>
    </row>
    <row r="30" spans="1:8" ht="12.75" customHeight="1">
      <c r="A30" s="27"/>
      <c r="B30" s="71"/>
      <c r="C30" s="40" t="s">
        <v>63</v>
      </c>
      <c r="D30" s="136">
        <v>3385</v>
      </c>
      <c r="E30" s="136">
        <v>879</v>
      </c>
      <c r="F30" s="128">
        <v>3385</v>
      </c>
      <c r="G30" s="128">
        <v>879</v>
      </c>
      <c r="H30" s="42"/>
    </row>
    <row r="31" spans="1:8" ht="12.75" customHeight="1">
      <c r="A31" s="27"/>
      <c r="B31" s="71"/>
      <c r="C31" s="40" t="s">
        <v>171</v>
      </c>
      <c r="D31" s="136">
        <v>685</v>
      </c>
      <c r="E31" s="136">
        <v>-4731</v>
      </c>
      <c r="F31" s="128">
        <v>685</v>
      </c>
      <c r="G31" s="128">
        <v>-4731</v>
      </c>
      <c r="H31" s="43"/>
    </row>
    <row r="32" spans="1:8" ht="12.75" customHeight="1">
      <c r="A32" s="27"/>
      <c r="B32" s="71"/>
      <c r="C32" s="40" t="s">
        <v>58</v>
      </c>
      <c r="D32" s="137">
        <v>-739</v>
      </c>
      <c r="E32" s="137">
        <v>-972</v>
      </c>
      <c r="F32" s="130">
        <v>-739</v>
      </c>
      <c r="G32" s="130">
        <v>-972</v>
      </c>
      <c r="H32" s="43"/>
    </row>
    <row r="33" spans="1:8" ht="12.75" customHeight="1">
      <c r="A33" s="27"/>
      <c r="B33" s="71"/>
      <c r="C33" s="78" t="s">
        <v>152</v>
      </c>
      <c r="D33" s="139">
        <f>SUM(D29:D32)</f>
        <v>15036</v>
      </c>
      <c r="E33" s="139">
        <f>SUM(E29:E32)</f>
        <v>-3716</v>
      </c>
      <c r="F33" s="129">
        <f>SUM(F29:F32)</f>
        <v>15036</v>
      </c>
      <c r="G33" s="129">
        <f>SUM(G29:G32)</f>
        <v>-3716</v>
      </c>
      <c r="H33" s="43"/>
    </row>
    <row r="34" spans="1:8" ht="12.75" customHeight="1">
      <c r="A34" s="27"/>
      <c r="B34" s="71"/>
      <c r="C34" s="40" t="s">
        <v>32</v>
      </c>
      <c r="D34" s="136">
        <v>-5452</v>
      </c>
      <c r="E34" s="136">
        <v>27</v>
      </c>
      <c r="F34" s="128">
        <v>-5452</v>
      </c>
      <c r="G34" s="128">
        <v>27</v>
      </c>
      <c r="H34" s="43"/>
    </row>
    <row r="35" spans="1:8" ht="12.75" customHeight="1" thickBot="1">
      <c r="A35" s="27"/>
      <c r="B35" s="71"/>
      <c r="C35" s="86" t="s">
        <v>151</v>
      </c>
      <c r="D35" s="160">
        <f>SUM(D33:D34)</f>
        <v>9584</v>
      </c>
      <c r="E35" s="234">
        <f>SUM(E33:E34)</f>
        <v>-3689</v>
      </c>
      <c r="F35" s="160">
        <f>SUM(F33:F34)</f>
        <v>9584</v>
      </c>
      <c r="G35" s="160">
        <f>SUM(G33:G34)</f>
        <v>-3689</v>
      </c>
      <c r="H35" s="43"/>
    </row>
    <row r="36" spans="1:8" ht="12.75" customHeight="1" thickTop="1">
      <c r="A36" s="27"/>
      <c r="B36" s="71"/>
      <c r="C36" s="86"/>
      <c r="D36" s="139"/>
      <c r="E36" s="129"/>
      <c r="F36" s="129"/>
      <c r="G36" s="129"/>
      <c r="H36" s="43"/>
    </row>
    <row r="37" spans="1:8" ht="9" customHeight="1">
      <c r="A37" s="27"/>
      <c r="B37" s="71"/>
      <c r="C37" s="86"/>
      <c r="D37" s="139"/>
      <c r="E37" s="129"/>
      <c r="F37" s="336"/>
      <c r="G37" s="129"/>
      <c r="H37" s="43"/>
    </row>
    <row r="38" spans="1:8" ht="12.75" customHeight="1">
      <c r="A38" s="27"/>
      <c r="B38" s="71"/>
      <c r="C38" s="86" t="s">
        <v>179</v>
      </c>
      <c r="D38" s="329"/>
      <c r="E38" s="129"/>
      <c r="F38" s="330"/>
      <c r="G38" s="131"/>
      <c r="H38" s="43"/>
    </row>
    <row r="39" spans="1:8" ht="12.75" customHeight="1">
      <c r="A39" s="27"/>
      <c r="B39" s="71"/>
      <c r="C39" s="19" t="s">
        <v>177</v>
      </c>
      <c r="D39" s="136">
        <v>-1662</v>
      </c>
      <c r="E39" s="128">
        <v>1428</v>
      </c>
      <c r="F39" s="292">
        <v>-1662</v>
      </c>
      <c r="G39" s="119">
        <v>1428</v>
      </c>
      <c r="H39" s="43"/>
    </row>
    <row r="40" spans="1:8" ht="12.75" customHeight="1">
      <c r="A40" s="27"/>
      <c r="B40" s="71"/>
      <c r="C40" s="19" t="s">
        <v>176</v>
      </c>
      <c r="D40" s="130">
        <v>71</v>
      </c>
      <c r="E40" s="130">
        <v>0</v>
      </c>
      <c r="F40" s="130">
        <v>71</v>
      </c>
      <c r="G40" s="120">
        <v>0</v>
      </c>
      <c r="H40" s="43"/>
    </row>
    <row r="41" spans="1:8" ht="12.75" customHeight="1">
      <c r="A41" s="27"/>
      <c r="B41" s="71"/>
      <c r="C41" s="86" t="s">
        <v>187</v>
      </c>
      <c r="D41" s="139">
        <f>SUM(D39:D40)</f>
        <v>-1591</v>
      </c>
      <c r="E41" s="139">
        <f>SUM(E39:E40)</f>
        <v>1428</v>
      </c>
      <c r="F41" s="139">
        <f>SUM(F39:F40)</f>
        <v>-1591</v>
      </c>
      <c r="G41" s="161">
        <f>SUM(G39:G40)</f>
        <v>1428</v>
      </c>
      <c r="H41" s="43"/>
    </row>
    <row r="42" spans="1:8" ht="4.5" customHeight="1">
      <c r="A42" s="27"/>
      <c r="B42" s="71"/>
      <c r="C42" s="19"/>
      <c r="D42" s="340"/>
      <c r="E42" s="340"/>
      <c r="F42" s="340"/>
      <c r="G42" s="294"/>
      <c r="H42" s="43"/>
    </row>
    <row r="43" spans="1:8" ht="13.5" thickBot="1">
      <c r="A43" s="27"/>
      <c r="B43" s="71"/>
      <c r="C43" s="86" t="s">
        <v>182</v>
      </c>
      <c r="D43" s="339">
        <f>+D35+D41</f>
        <v>7993</v>
      </c>
      <c r="E43" s="339">
        <f>+E35+E41</f>
        <v>-2261</v>
      </c>
      <c r="F43" s="339">
        <f>+F35+F41</f>
        <v>7993</v>
      </c>
      <c r="G43" s="338">
        <f>+G35+G41</f>
        <v>-2261</v>
      </c>
      <c r="H43" s="43"/>
    </row>
    <row r="44" spans="1:8" ht="12.75" customHeight="1" thickTop="1">
      <c r="A44" s="27"/>
      <c r="B44" s="71"/>
      <c r="C44" s="86"/>
      <c r="D44" s="139"/>
      <c r="E44" s="139"/>
      <c r="F44" s="139"/>
      <c r="G44" s="129"/>
      <c r="H44" s="43"/>
    </row>
    <row r="45" spans="1:8" ht="9" customHeight="1">
      <c r="A45" s="27"/>
      <c r="B45" s="71"/>
      <c r="C45" s="86"/>
      <c r="D45" s="139"/>
      <c r="E45" s="129"/>
      <c r="F45" s="129"/>
      <c r="G45" s="129"/>
      <c r="H45" s="43"/>
    </row>
    <row r="46" spans="1:8" ht="12.75" customHeight="1">
      <c r="A46" s="27"/>
      <c r="B46" s="71"/>
      <c r="C46" s="86" t="s">
        <v>189</v>
      </c>
      <c r="D46" s="139"/>
      <c r="E46" s="129"/>
      <c r="F46" s="129"/>
      <c r="G46" s="129"/>
      <c r="H46" s="43"/>
    </row>
    <row r="47" spans="1:8" ht="12.75" customHeight="1">
      <c r="A47" s="27"/>
      <c r="B47" s="71"/>
      <c r="C47" s="19" t="s">
        <v>105</v>
      </c>
      <c r="D47" s="136">
        <f>D35-D48</f>
        <v>8769</v>
      </c>
      <c r="E47" s="128">
        <f>E35-E48</f>
        <v>-3329</v>
      </c>
      <c r="F47" s="128">
        <f>F35-F48</f>
        <v>8769</v>
      </c>
      <c r="G47" s="128">
        <v>-3329</v>
      </c>
      <c r="H47" s="43"/>
    </row>
    <row r="48" spans="1:8" ht="12.75" customHeight="1">
      <c r="A48" s="27"/>
      <c r="B48" s="71"/>
      <c r="C48" s="19" t="s">
        <v>89</v>
      </c>
      <c r="D48" s="136">
        <v>815</v>
      </c>
      <c r="E48" s="128">
        <v>-360</v>
      </c>
      <c r="F48" s="128">
        <v>815</v>
      </c>
      <c r="G48" s="128">
        <v>-360</v>
      </c>
      <c r="H48" s="43"/>
    </row>
    <row r="49" spans="1:8" ht="12.75" customHeight="1" thickBot="1">
      <c r="A49" s="27"/>
      <c r="B49" s="71"/>
      <c r="C49" s="19"/>
      <c r="D49" s="327">
        <f>SUM(D47:D48)</f>
        <v>9584</v>
      </c>
      <c r="E49" s="160">
        <f>+E47+E48</f>
        <v>-3689</v>
      </c>
      <c r="F49" s="328">
        <f>SUM(F47:F48)</f>
        <v>9584</v>
      </c>
      <c r="G49" s="160">
        <f>SUM(G47:G48)</f>
        <v>-3689</v>
      </c>
      <c r="H49" s="43"/>
    </row>
    <row r="50" spans="1:8" ht="12.75" customHeight="1" thickTop="1">
      <c r="A50" s="27"/>
      <c r="B50" s="71"/>
      <c r="C50" s="19"/>
      <c r="D50" s="139"/>
      <c r="E50" s="129"/>
      <c r="F50" s="336"/>
      <c r="G50" s="129"/>
      <c r="H50" s="43"/>
    </row>
    <row r="51" spans="1:8" ht="12.75" customHeight="1">
      <c r="A51" s="27"/>
      <c r="B51" s="71"/>
      <c r="C51" s="86" t="s">
        <v>190</v>
      </c>
      <c r="D51" s="139"/>
      <c r="E51" s="129"/>
      <c r="F51" s="129"/>
      <c r="G51" s="129"/>
      <c r="H51" s="43"/>
    </row>
    <row r="52" spans="1:8" ht="12.75" customHeight="1">
      <c r="A52" s="27"/>
      <c r="B52" s="71"/>
      <c r="C52" s="19" t="s">
        <v>105</v>
      </c>
      <c r="D52" s="136">
        <f>D43-D53</f>
        <v>7178</v>
      </c>
      <c r="E52" s="136">
        <f>E43-E53</f>
        <v>-1901</v>
      </c>
      <c r="F52" s="136">
        <f>F43-F53</f>
        <v>7178</v>
      </c>
      <c r="G52" s="128">
        <f>G43-G53</f>
        <v>-1901</v>
      </c>
      <c r="H52" s="43"/>
    </row>
    <row r="53" spans="1:8" ht="12.75" customHeight="1">
      <c r="A53" s="27"/>
      <c r="B53" s="71"/>
      <c r="C53" s="19" t="s">
        <v>89</v>
      </c>
      <c r="D53" s="136">
        <v>815</v>
      </c>
      <c r="E53" s="128">
        <v>-360</v>
      </c>
      <c r="F53" s="128">
        <v>815</v>
      </c>
      <c r="G53" s="128">
        <v>-360</v>
      </c>
      <c r="H53" s="43"/>
    </row>
    <row r="54" spans="1:8" ht="12.75" customHeight="1" thickBot="1">
      <c r="A54" s="27"/>
      <c r="B54" s="71"/>
      <c r="C54" s="19"/>
      <c r="D54" s="327">
        <f>SUM(D52:D53)</f>
        <v>7993</v>
      </c>
      <c r="E54" s="327">
        <f>SUM(E52:E53)</f>
        <v>-2261</v>
      </c>
      <c r="F54" s="327">
        <f>SUM(F52:F53)</f>
        <v>7993</v>
      </c>
      <c r="G54" s="160">
        <f>SUM(G52:G53)</f>
        <v>-2261</v>
      </c>
      <c r="H54" s="43"/>
    </row>
    <row r="55" spans="1:8" ht="12.75" customHeight="1" thickTop="1">
      <c r="A55" s="27"/>
      <c r="B55" s="71"/>
      <c r="C55" s="19"/>
      <c r="D55" s="139"/>
      <c r="E55" s="129"/>
      <c r="F55" s="336"/>
      <c r="G55" s="129"/>
      <c r="H55" s="43"/>
    </row>
    <row r="56" spans="1:8" ht="12" customHeight="1">
      <c r="A56" s="27"/>
      <c r="B56" s="71"/>
      <c r="C56" s="40"/>
      <c r="D56" s="331"/>
      <c r="E56" s="128"/>
      <c r="F56" s="270"/>
      <c r="G56" s="119"/>
      <c r="H56" s="43"/>
    </row>
    <row r="57" spans="1:8" ht="13.5" customHeight="1">
      <c r="A57" s="27"/>
      <c r="B57" s="28"/>
      <c r="C57" s="78" t="s">
        <v>124</v>
      </c>
      <c r="D57" s="332"/>
      <c r="E57" s="82"/>
      <c r="F57" s="333"/>
      <c r="G57" s="81"/>
      <c r="H57" s="43"/>
    </row>
    <row r="58" spans="1:8" ht="7.5" customHeight="1">
      <c r="A58" s="27"/>
      <c r="B58" s="28"/>
      <c r="C58" s="40"/>
      <c r="D58" s="332"/>
      <c r="E58" s="82"/>
      <c r="F58" s="333"/>
      <c r="G58" s="81"/>
      <c r="H58" s="43"/>
    </row>
    <row r="59" spans="1:8" s="167" customFormat="1" ht="12.75" customHeight="1">
      <c r="A59" s="165"/>
      <c r="B59" s="166"/>
      <c r="C59" s="82" t="s">
        <v>118</v>
      </c>
      <c r="D59" s="168">
        <f>D47/180720.605*100</f>
        <v>4.852241392175507</v>
      </c>
      <c r="E59" s="168">
        <f>E47/180720.605*100</f>
        <v>-1.84206997314999</v>
      </c>
      <c r="F59" s="168">
        <f>F47/180720.605*100</f>
        <v>4.852241392175507</v>
      </c>
      <c r="G59" s="168">
        <f>G47/180720.605*100</f>
        <v>-1.84206997314999</v>
      </c>
      <c r="H59" s="42"/>
    </row>
    <row r="60" spans="1:8" s="167" customFormat="1" ht="3" customHeight="1" thickBot="1">
      <c r="A60" s="165"/>
      <c r="B60" s="166"/>
      <c r="C60" s="82"/>
      <c r="D60" s="278"/>
      <c r="E60" s="175"/>
      <c r="F60" s="281"/>
      <c r="G60" s="175"/>
      <c r="H60" s="42"/>
    </row>
    <row r="61" spans="1:14" s="167" customFormat="1" ht="13.5" thickTop="1">
      <c r="A61" s="165"/>
      <c r="B61" s="166"/>
      <c r="C61" s="82" t="s">
        <v>138</v>
      </c>
      <c r="D61" s="279"/>
      <c r="E61" s="168"/>
      <c r="F61" s="282"/>
      <c r="G61" s="168"/>
      <c r="H61" s="162"/>
      <c r="I61" s="149"/>
      <c r="J61" s="149"/>
      <c r="K61" s="149"/>
      <c r="L61" s="149"/>
      <c r="M61" s="149"/>
      <c r="N61" s="149"/>
    </row>
    <row r="62" spans="1:14" s="167" customFormat="1" ht="12.75">
      <c r="A62" s="165"/>
      <c r="B62" s="166"/>
      <c r="C62" s="82" t="s">
        <v>164</v>
      </c>
      <c r="D62" s="279"/>
      <c r="E62" s="168"/>
      <c r="F62" s="282"/>
      <c r="G62" s="168"/>
      <c r="H62" s="162"/>
      <c r="I62" s="149"/>
      <c r="J62" s="149"/>
      <c r="K62" s="149"/>
      <c r="L62" s="149"/>
      <c r="M62" s="149"/>
      <c r="N62" s="149"/>
    </row>
    <row r="63" spans="1:14" s="167" customFormat="1" ht="12.75">
      <c r="A63" s="165"/>
      <c r="B63" s="166"/>
      <c r="C63" s="82"/>
      <c r="D63" s="279"/>
      <c r="E63" s="168"/>
      <c r="F63" s="282"/>
      <c r="G63" s="168"/>
      <c r="H63" s="162"/>
      <c r="I63" s="149"/>
      <c r="J63" s="149"/>
      <c r="K63" s="149"/>
      <c r="L63" s="149"/>
      <c r="M63" s="149"/>
      <c r="N63" s="149"/>
    </row>
    <row r="64" spans="1:8" s="149" customFormat="1" ht="12.75" customHeight="1">
      <c r="A64" s="163"/>
      <c r="B64" s="135"/>
      <c r="C64" s="82" t="s">
        <v>119</v>
      </c>
      <c r="D64" s="168">
        <f>D47/247060.207*100</f>
        <v>3.5493372674135255</v>
      </c>
      <c r="E64" s="168" t="s">
        <v>33</v>
      </c>
      <c r="F64" s="168">
        <f>F47/247060.207*100</f>
        <v>3.5493372674135255</v>
      </c>
      <c r="G64" s="168" t="s">
        <v>33</v>
      </c>
      <c r="H64" s="169"/>
    </row>
    <row r="65" spans="1:8" s="149" customFormat="1" ht="1.5" customHeight="1" thickBot="1">
      <c r="A65" s="163"/>
      <c r="B65" s="135"/>
      <c r="C65" s="82"/>
      <c r="D65" s="278"/>
      <c r="E65" s="175"/>
      <c r="F65" s="281" t="s">
        <v>144</v>
      </c>
      <c r="G65" s="175"/>
      <c r="H65" s="169"/>
    </row>
    <row r="66" spans="1:8" s="149" customFormat="1" ht="12.75" customHeight="1" thickTop="1">
      <c r="A66" s="163"/>
      <c r="B66" s="135"/>
      <c r="C66" s="82" t="s">
        <v>165</v>
      </c>
      <c r="D66" s="280"/>
      <c r="E66" s="164"/>
      <c r="F66" s="283"/>
      <c r="G66" s="164"/>
      <c r="H66" s="169"/>
    </row>
    <row r="67" spans="1:8" s="149" customFormat="1" ht="12.75" customHeight="1">
      <c r="A67" s="163"/>
      <c r="B67" s="135"/>
      <c r="C67" s="82" t="s">
        <v>164</v>
      </c>
      <c r="D67" s="280"/>
      <c r="E67" s="164"/>
      <c r="F67" s="170"/>
      <c r="G67" s="164"/>
      <c r="H67" s="169"/>
    </row>
    <row r="68" spans="1:14" s="167" customFormat="1" ht="12.75">
      <c r="A68" s="165"/>
      <c r="B68" s="166"/>
      <c r="C68" s="147" t="s">
        <v>31</v>
      </c>
      <c r="D68" s="172"/>
      <c r="E68" s="174"/>
      <c r="F68" s="173"/>
      <c r="G68" s="174"/>
      <c r="H68" s="171"/>
      <c r="I68" s="149"/>
      <c r="J68" s="149"/>
      <c r="K68" s="149"/>
      <c r="L68" s="149"/>
      <c r="M68" s="149"/>
      <c r="N68" s="149"/>
    </row>
    <row r="69" spans="1:14" ht="12.75">
      <c r="A69" s="27"/>
      <c r="B69" s="28"/>
      <c r="C69" s="10"/>
      <c r="D69" s="99"/>
      <c r="E69" s="235"/>
      <c r="F69" s="93"/>
      <c r="G69" s="93"/>
      <c r="H69" s="98"/>
      <c r="I69" s="1"/>
      <c r="J69" s="1"/>
      <c r="K69" s="1"/>
      <c r="L69" s="1"/>
      <c r="M69" s="1"/>
      <c r="N69" s="1"/>
    </row>
    <row r="70" spans="1:14" ht="9.75" customHeight="1" thickBot="1">
      <c r="A70" s="45"/>
      <c r="B70" s="46"/>
      <c r="C70" s="21" t="s">
        <v>31</v>
      </c>
      <c r="D70" s="100"/>
      <c r="E70" s="100"/>
      <c r="F70" s="101"/>
      <c r="G70" s="132"/>
      <c r="H70" s="102"/>
      <c r="I70" s="1"/>
      <c r="J70" s="1"/>
      <c r="K70" s="1"/>
      <c r="L70" s="1"/>
      <c r="M70" s="1"/>
      <c r="N70" s="1"/>
    </row>
    <row r="71" spans="2:14" ht="12.75" hidden="1">
      <c r="B71" s="72"/>
      <c r="C71" s="103"/>
      <c r="D71" s="103"/>
      <c r="E71" s="122"/>
      <c r="F71" s="18"/>
      <c r="G71" s="10"/>
      <c r="H71" s="10"/>
      <c r="I71" s="1"/>
      <c r="J71" s="1"/>
      <c r="K71" s="1"/>
      <c r="L71" s="1"/>
      <c r="M71" s="1"/>
      <c r="N71" s="1"/>
    </row>
    <row r="72" spans="2:14" ht="37.5" customHeight="1" hidden="1">
      <c r="B72" s="73" t="s">
        <v>33</v>
      </c>
      <c r="C72" s="354" t="s">
        <v>34</v>
      </c>
      <c r="D72" s="354"/>
      <c r="E72" s="354"/>
      <c r="F72" s="354"/>
      <c r="G72" s="354"/>
      <c r="H72" s="18"/>
      <c r="I72" s="1"/>
      <c r="J72" s="1"/>
      <c r="K72" s="1"/>
      <c r="L72" s="1"/>
      <c r="M72" s="1"/>
      <c r="N72" s="1"/>
    </row>
    <row r="73" spans="2:14" ht="12.75">
      <c r="B73" s="28"/>
      <c r="C73" s="10"/>
      <c r="D73" s="10"/>
      <c r="E73" s="135"/>
      <c r="F73" s="10"/>
      <c r="G73" s="10"/>
      <c r="H73" s="18"/>
      <c r="I73" s="1"/>
      <c r="J73" s="1"/>
      <c r="K73" s="1"/>
      <c r="L73" s="1"/>
      <c r="M73" s="1"/>
      <c r="N73" s="1"/>
    </row>
    <row r="74" spans="3:14" ht="12.75">
      <c r="C74" s="1"/>
      <c r="H74" s="1"/>
      <c r="I74" s="1"/>
      <c r="J74" s="1"/>
      <c r="K74" s="1"/>
      <c r="L74" s="1"/>
      <c r="M74" s="1"/>
      <c r="N74" s="1"/>
    </row>
    <row r="75" spans="3:7" ht="26.25" customHeight="1">
      <c r="C75" s="346" t="s">
        <v>166</v>
      </c>
      <c r="D75" s="346"/>
      <c r="E75" s="346"/>
      <c r="F75" s="346"/>
      <c r="G75" s="346"/>
    </row>
    <row r="76" ht="14.25">
      <c r="C76" s="94"/>
    </row>
  </sheetData>
  <sheetProtection/>
  <mergeCells count="9">
    <mergeCell ref="C75:G75"/>
    <mergeCell ref="B7:G7"/>
    <mergeCell ref="B8:G8"/>
    <mergeCell ref="B9:G9"/>
    <mergeCell ref="B11:G11"/>
    <mergeCell ref="B12:G12"/>
    <mergeCell ref="B13:G13"/>
    <mergeCell ref="F17:G17"/>
    <mergeCell ref="C72:G72"/>
  </mergeCells>
  <printOptions horizontalCentered="1"/>
  <pageMargins left="0.24" right="0.33" top="0.59" bottom="0.56" header="0.37" footer="0.5"/>
  <pageSetup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B1:K87"/>
  <sheetViews>
    <sheetView view="pageBreakPreview" zoomScale="75" zoomScaleNormal="90" zoomScaleSheetLayoutView="75" workbookViewId="0" topLeftCell="A64">
      <selection activeCell="C9" sqref="C9:E9"/>
    </sheetView>
  </sheetViews>
  <sheetFormatPr defaultColWidth="9.140625" defaultRowHeight="14.25"/>
  <cols>
    <col min="1" max="1" width="1.8515625" style="1" customWidth="1"/>
    <col min="2" max="2" width="2.8515625" style="1" customWidth="1"/>
    <col min="3" max="3" width="85.57421875" style="1" customWidth="1"/>
    <col min="4" max="4" width="36.57421875" style="1" customWidth="1"/>
    <col min="5" max="5" width="36.421875" style="1" customWidth="1"/>
    <col min="6" max="6" width="2.00390625" style="1" customWidth="1"/>
    <col min="7" max="7" width="2.57421875" style="1" customWidth="1"/>
    <col min="8" max="8" width="10.421875" style="1" customWidth="1"/>
    <col min="9" max="9" width="12.8515625" style="1" customWidth="1"/>
    <col min="10" max="10" width="10.140625" style="1" customWidth="1"/>
    <col min="11" max="11" width="10.8515625" style="1" customWidth="1"/>
    <col min="12" max="16384" width="9.57421875" style="1" customWidth="1"/>
  </cols>
  <sheetData>
    <row r="1" spans="2:7" ht="14.25">
      <c r="B1" s="47"/>
      <c r="C1" s="2"/>
      <c r="D1" s="113"/>
      <c r="E1" s="133"/>
      <c r="F1" s="133"/>
      <c r="G1" s="3"/>
    </row>
    <row r="2" spans="2:7" ht="14.25">
      <c r="B2" s="12"/>
      <c r="C2"/>
      <c r="D2" s="114"/>
      <c r="E2" s="134"/>
      <c r="F2" s="134"/>
      <c r="G2" s="5"/>
    </row>
    <row r="3" spans="2:7" ht="14.25">
      <c r="B3" s="12"/>
      <c r="C3" s="4"/>
      <c r="D3" s="114"/>
      <c r="E3" s="114"/>
      <c r="F3" s="114"/>
      <c r="G3" s="5"/>
    </row>
    <row r="4" spans="2:7" ht="14.25">
      <c r="B4" s="12"/>
      <c r="C4" s="4"/>
      <c r="D4" s="114"/>
      <c r="E4" s="114"/>
      <c r="F4" s="114"/>
      <c r="G4" s="5"/>
    </row>
    <row r="5" spans="2:7" ht="14.25">
      <c r="B5" s="12"/>
      <c r="C5" s="4"/>
      <c r="D5" s="114"/>
      <c r="E5" s="114"/>
      <c r="F5" s="114"/>
      <c r="G5" s="5"/>
    </row>
    <row r="6" spans="2:7" ht="12.75">
      <c r="B6" s="12"/>
      <c r="C6" s="349" t="s">
        <v>114</v>
      </c>
      <c r="D6" s="349"/>
      <c r="E6" s="349"/>
      <c r="F6" s="85"/>
      <c r="G6" s="5"/>
    </row>
    <row r="7" spans="2:7" ht="12.75">
      <c r="B7" s="12"/>
      <c r="C7" s="350" t="s">
        <v>0</v>
      </c>
      <c r="D7" s="350"/>
      <c r="E7" s="350"/>
      <c r="F7" s="6"/>
      <c r="G7" s="5"/>
    </row>
    <row r="8" spans="2:7" ht="9" customHeight="1">
      <c r="B8" s="12"/>
      <c r="C8" s="351" t="s">
        <v>1</v>
      </c>
      <c r="D8" s="351"/>
      <c r="E8" s="351"/>
      <c r="F8" s="7"/>
      <c r="G8" s="5"/>
    </row>
    <row r="9" spans="2:7" ht="12.75">
      <c r="B9" s="12"/>
      <c r="C9" s="351" t="s">
        <v>2</v>
      </c>
      <c r="D9" s="351"/>
      <c r="E9" s="351"/>
      <c r="F9" s="7"/>
      <c r="G9" s="5"/>
    </row>
    <row r="10" spans="2:7" ht="12.75">
      <c r="B10" s="12"/>
      <c r="C10" s="351" t="s">
        <v>153</v>
      </c>
      <c r="D10" s="351"/>
      <c r="E10" s="351"/>
      <c r="F10" s="7"/>
      <c r="G10" s="5"/>
    </row>
    <row r="11" spans="2:7" ht="12.75">
      <c r="B11" s="12"/>
      <c r="C11" s="350" t="s">
        <v>36</v>
      </c>
      <c r="D11" s="350"/>
      <c r="E11" s="350"/>
      <c r="F11" s="6"/>
      <c r="G11" s="5"/>
    </row>
    <row r="12" spans="2:7" ht="12.75">
      <c r="B12" s="12"/>
      <c r="C12" s="6"/>
      <c r="D12" s="115"/>
      <c r="E12" s="115"/>
      <c r="F12" s="115"/>
      <c r="G12" s="5"/>
    </row>
    <row r="13" spans="2:7" ht="22.5" customHeight="1">
      <c r="B13" s="12"/>
      <c r="C13" s="357" t="s">
        <v>175</v>
      </c>
      <c r="D13" s="358"/>
      <c r="E13" s="358"/>
      <c r="F13" s="154"/>
      <c r="G13" s="5"/>
    </row>
    <row r="14" spans="2:7" ht="12.75">
      <c r="B14" s="12"/>
      <c r="C14" s="351"/>
      <c r="D14" s="348"/>
      <c r="E14" s="348"/>
      <c r="F14" s="8"/>
      <c r="G14" s="5"/>
    </row>
    <row r="15" spans="2:7" ht="12.75">
      <c r="B15" s="12"/>
      <c r="C15" s="355"/>
      <c r="D15" s="356"/>
      <c r="E15" s="356"/>
      <c r="F15" s="153"/>
      <c r="G15" s="5"/>
    </row>
    <row r="16" spans="2:7" ht="12.75">
      <c r="B16" s="12"/>
      <c r="C16" s="80"/>
      <c r="D16" s="156" t="s">
        <v>154</v>
      </c>
      <c r="E16" s="127" t="s">
        <v>3</v>
      </c>
      <c r="F16" s="116"/>
      <c r="G16" s="5"/>
    </row>
    <row r="17" spans="2:7" ht="12.75">
      <c r="B17" s="12"/>
      <c r="C17" s="78"/>
      <c r="D17" s="95" t="s">
        <v>155</v>
      </c>
      <c r="E17" s="109" t="s">
        <v>4</v>
      </c>
      <c r="F17" s="117"/>
      <c r="G17" s="5"/>
    </row>
    <row r="18" spans="2:7" ht="12.75">
      <c r="B18" s="12"/>
      <c r="C18" s="78"/>
      <c r="D18" s="95" t="s">
        <v>156</v>
      </c>
      <c r="E18" s="109" t="s">
        <v>64</v>
      </c>
      <c r="F18" s="117"/>
      <c r="G18" s="5"/>
    </row>
    <row r="19" spans="2:7" ht="12.75">
      <c r="B19" s="12"/>
      <c r="C19" s="78"/>
      <c r="D19" s="155">
        <v>40268</v>
      </c>
      <c r="E19" s="110">
        <v>40178</v>
      </c>
      <c r="F19" s="118"/>
      <c r="G19" s="5"/>
    </row>
    <row r="20" spans="2:7" ht="12.75">
      <c r="B20" s="12"/>
      <c r="C20" s="78"/>
      <c r="D20" s="97" t="s">
        <v>5</v>
      </c>
      <c r="E20" s="112" t="s">
        <v>5</v>
      </c>
      <c r="F20" s="117"/>
      <c r="G20" s="5"/>
    </row>
    <row r="21" spans="2:7" ht="12.75">
      <c r="B21" s="12"/>
      <c r="C21" s="86"/>
      <c r="D21" s="152"/>
      <c r="E21" s="157"/>
      <c r="F21" s="158"/>
      <c r="G21" s="5"/>
    </row>
    <row r="22" spans="2:7" ht="12.75">
      <c r="B22" s="12"/>
      <c r="C22" s="86" t="s">
        <v>6</v>
      </c>
      <c r="D22" s="138"/>
      <c r="E22" s="82"/>
      <c r="F22" s="11"/>
      <c r="G22" s="5"/>
    </row>
    <row r="23" spans="2:11" ht="12.75">
      <c r="B23" s="12"/>
      <c r="C23" s="59" t="s">
        <v>7</v>
      </c>
      <c r="D23" s="136">
        <v>20972</v>
      </c>
      <c r="E23" s="128">
        <v>21054</v>
      </c>
      <c r="F23" s="15"/>
      <c r="G23" s="5"/>
      <c r="H23" s="13"/>
      <c r="I23" s="14"/>
      <c r="J23" s="14"/>
      <c r="K23" s="13"/>
    </row>
    <row r="24" spans="2:8" ht="12.75">
      <c r="B24" s="12"/>
      <c r="C24" s="81" t="s">
        <v>8</v>
      </c>
      <c r="D24" s="292">
        <v>21941</v>
      </c>
      <c r="E24" s="292">
        <v>22024</v>
      </c>
      <c r="F24" s="15"/>
      <c r="G24" s="5"/>
      <c r="H24" s="13"/>
    </row>
    <row r="25" spans="2:8" ht="12.75" hidden="1">
      <c r="B25" s="12"/>
      <c r="C25" s="82" t="s">
        <v>9</v>
      </c>
      <c r="D25" s="292"/>
      <c r="E25" s="270"/>
      <c r="F25" s="15"/>
      <c r="G25" s="5"/>
      <c r="H25" s="13"/>
    </row>
    <row r="26" spans="2:8" ht="12.75">
      <c r="B26" s="12"/>
      <c r="C26" s="82" t="s">
        <v>115</v>
      </c>
      <c r="D26" s="292">
        <v>126</v>
      </c>
      <c r="E26" s="292">
        <v>148</v>
      </c>
      <c r="F26" s="15"/>
      <c r="G26" s="5"/>
      <c r="H26" s="13"/>
    </row>
    <row r="27" spans="2:8" ht="12.75">
      <c r="B27" s="12"/>
      <c r="C27" s="82" t="s">
        <v>111</v>
      </c>
      <c r="D27" s="128">
        <v>51599</v>
      </c>
      <c r="E27" s="128">
        <v>50915</v>
      </c>
      <c r="F27" s="15"/>
      <c r="G27" s="5"/>
      <c r="H27" s="13"/>
    </row>
    <row r="28" spans="2:8" ht="12.75">
      <c r="B28" s="12"/>
      <c r="C28" s="82" t="s">
        <v>112</v>
      </c>
      <c r="D28" s="292">
        <v>13828</v>
      </c>
      <c r="E28" s="15">
        <v>13828</v>
      </c>
      <c r="F28" s="15"/>
      <c r="G28" s="5"/>
      <c r="H28" s="13"/>
    </row>
    <row r="29" spans="2:8" ht="12.75">
      <c r="B29" s="12"/>
      <c r="C29" s="82" t="s">
        <v>202</v>
      </c>
      <c r="D29" s="292">
        <v>0</v>
      </c>
      <c r="E29" s="292">
        <v>326597</v>
      </c>
      <c r="F29" s="15"/>
      <c r="G29" s="5"/>
      <c r="H29" s="13"/>
    </row>
    <row r="30" spans="2:8" ht="12.75" hidden="1">
      <c r="B30" s="12"/>
      <c r="C30" s="341" t="s">
        <v>192</v>
      </c>
      <c r="D30" s="292">
        <v>0</v>
      </c>
      <c r="E30" s="292">
        <v>0</v>
      </c>
      <c r="F30" s="15"/>
      <c r="G30" s="5"/>
      <c r="H30" s="13"/>
    </row>
    <row r="31" spans="2:8" ht="12.75">
      <c r="B31" s="12"/>
      <c r="C31" s="341" t="s">
        <v>193</v>
      </c>
      <c r="D31" s="292">
        <v>40309</v>
      </c>
      <c r="E31" s="292">
        <v>0</v>
      </c>
      <c r="F31" s="15"/>
      <c r="G31" s="5"/>
      <c r="H31" s="13"/>
    </row>
    <row r="32" spans="2:8" ht="12.75">
      <c r="B32" s="12"/>
      <c r="C32" s="341" t="s">
        <v>194</v>
      </c>
      <c r="D32" s="292">
        <v>157137</v>
      </c>
      <c r="E32" s="292">
        <v>0</v>
      </c>
      <c r="F32" s="15"/>
      <c r="G32" s="5"/>
      <c r="H32" s="13"/>
    </row>
    <row r="33" spans="2:8" ht="12.75">
      <c r="B33" s="12"/>
      <c r="C33" s="82" t="s">
        <v>195</v>
      </c>
      <c r="D33" s="292">
        <v>41223</v>
      </c>
      <c r="E33" s="292">
        <v>0</v>
      </c>
      <c r="F33" s="15"/>
      <c r="G33" s="5"/>
      <c r="H33" s="13"/>
    </row>
    <row r="34" spans="2:8" ht="12.75">
      <c r="B34" s="12"/>
      <c r="C34" s="82" t="s">
        <v>66</v>
      </c>
      <c r="D34" s="292">
        <v>3443</v>
      </c>
      <c r="E34" s="292">
        <v>2229</v>
      </c>
      <c r="F34" s="15"/>
      <c r="G34" s="5"/>
      <c r="H34" s="13"/>
    </row>
    <row r="35" spans="2:8" ht="12.75" hidden="1">
      <c r="B35" s="12"/>
      <c r="C35" s="82" t="s">
        <v>110</v>
      </c>
      <c r="D35" s="292"/>
      <c r="E35" s="270">
        <v>0</v>
      </c>
      <c r="F35" s="15"/>
      <c r="G35" s="5"/>
      <c r="H35" s="13"/>
    </row>
    <row r="36" spans="2:8" ht="12.75">
      <c r="B36" s="12"/>
      <c r="C36" s="82" t="s">
        <v>196</v>
      </c>
      <c r="D36" s="292">
        <v>251482</v>
      </c>
      <c r="E36" s="15">
        <v>227579</v>
      </c>
      <c r="F36" s="15"/>
      <c r="G36" s="5"/>
      <c r="H36" s="13"/>
    </row>
    <row r="37" spans="2:8" ht="12.75">
      <c r="B37" s="12"/>
      <c r="C37" s="82" t="s">
        <v>197</v>
      </c>
      <c r="D37" s="292">
        <f>78071+6972</f>
        <v>85043</v>
      </c>
      <c r="E37" s="15">
        <f>66122+6766-6971</f>
        <v>65917</v>
      </c>
      <c r="F37" s="15"/>
      <c r="G37" s="5"/>
      <c r="H37" s="13"/>
    </row>
    <row r="38" spans="2:8" ht="12.75">
      <c r="B38" s="12"/>
      <c r="C38" s="82" t="s">
        <v>10</v>
      </c>
      <c r="D38" s="292">
        <f>214862-78071-6972</f>
        <v>129819</v>
      </c>
      <c r="E38" s="15">
        <f>169854-69571-6766+6971+3451</f>
        <v>103939</v>
      </c>
      <c r="F38" s="15"/>
      <c r="G38" s="5"/>
      <c r="H38" s="13"/>
    </row>
    <row r="39" spans="2:8" ht="12.75">
      <c r="B39" s="12"/>
      <c r="C39" s="82" t="s">
        <v>83</v>
      </c>
      <c r="D39" s="292">
        <v>1935</v>
      </c>
      <c r="E39" s="15">
        <v>744</v>
      </c>
      <c r="F39" s="15"/>
      <c r="G39" s="5"/>
      <c r="H39" s="13"/>
    </row>
    <row r="40" spans="2:8" ht="12.75">
      <c r="B40" s="12"/>
      <c r="C40" s="82" t="s">
        <v>200</v>
      </c>
      <c r="D40" s="292">
        <f>168808+14742</f>
        <v>183550</v>
      </c>
      <c r="E40" s="15">
        <v>0</v>
      </c>
      <c r="F40" s="15"/>
      <c r="G40" s="5"/>
      <c r="H40" s="13"/>
    </row>
    <row r="41" spans="2:8" ht="12.75">
      <c r="B41" s="12"/>
      <c r="C41" s="82" t="s">
        <v>201</v>
      </c>
      <c r="D41" s="292">
        <v>0</v>
      </c>
      <c r="E41" s="15">
        <v>15630</v>
      </c>
      <c r="F41" s="15"/>
      <c r="G41" s="5"/>
      <c r="H41" s="13"/>
    </row>
    <row r="42" spans="2:8" ht="12.75">
      <c r="B42" s="12"/>
      <c r="C42" s="82" t="s">
        <v>11</v>
      </c>
      <c r="D42" s="292">
        <v>341625</v>
      </c>
      <c r="E42" s="15">
        <v>388571</v>
      </c>
      <c r="F42" s="15"/>
      <c r="G42" s="5"/>
      <c r="H42" s="13"/>
    </row>
    <row r="43" spans="2:8" ht="12.75">
      <c r="B43" s="12"/>
      <c r="C43" s="82" t="s">
        <v>12</v>
      </c>
      <c r="D43" s="292">
        <v>56414</v>
      </c>
      <c r="E43" s="15">
        <v>45870</v>
      </c>
      <c r="F43" s="15"/>
      <c r="G43" s="5"/>
      <c r="H43" s="13"/>
    </row>
    <row r="44" spans="2:8" ht="13.5" thickBot="1">
      <c r="B44" s="12"/>
      <c r="C44" s="83" t="s">
        <v>94</v>
      </c>
      <c r="D44" s="342">
        <f>SUM(D23:D43)</f>
        <v>1400446</v>
      </c>
      <c r="E44" s="342">
        <f>SUM(E23:E43)</f>
        <v>1285045</v>
      </c>
      <c r="F44" s="15"/>
      <c r="G44" s="5"/>
      <c r="H44" s="13"/>
    </row>
    <row r="45" spans="2:7" ht="13.5" thickTop="1">
      <c r="B45" s="12"/>
      <c r="C45" s="59"/>
      <c r="D45" s="135"/>
      <c r="E45" s="273"/>
      <c r="F45" s="11"/>
      <c r="G45" s="5"/>
    </row>
    <row r="46" spans="2:7" ht="12.75">
      <c r="B46" s="12"/>
      <c r="C46" s="57"/>
      <c r="D46" s="302"/>
      <c r="E46" s="274"/>
      <c r="F46" s="15"/>
      <c r="G46" s="5"/>
    </row>
    <row r="47" spans="2:7" ht="12.75" hidden="1">
      <c r="B47" s="12"/>
      <c r="C47" s="151" t="s">
        <v>93</v>
      </c>
      <c r="D47" s="138"/>
      <c r="E47" s="275"/>
      <c r="F47" s="15"/>
      <c r="G47" s="5"/>
    </row>
    <row r="48" spans="2:8" ht="12.75" hidden="1">
      <c r="B48" s="12"/>
      <c r="C48" s="81" t="s">
        <v>85</v>
      </c>
      <c r="D48" s="122">
        <v>0</v>
      </c>
      <c r="E48" s="276">
        <v>0</v>
      </c>
      <c r="F48" s="15"/>
      <c r="G48" s="5"/>
      <c r="H48" s="13"/>
    </row>
    <row r="49" spans="2:8" ht="12.75">
      <c r="B49" s="12"/>
      <c r="C49" s="57" t="s">
        <v>13</v>
      </c>
      <c r="D49" s="128"/>
      <c r="E49" s="271"/>
      <c r="F49" s="15"/>
      <c r="G49" s="5"/>
      <c r="H49" s="13"/>
    </row>
    <row r="50" spans="2:8" ht="12.75" hidden="1">
      <c r="B50" s="12"/>
      <c r="C50" s="81" t="s">
        <v>84</v>
      </c>
      <c r="D50" s="292">
        <v>0</v>
      </c>
      <c r="E50" s="15">
        <f>221351-207404-13848-99</f>
        <v>0</v>
      </c>
      <c r="F50" s="15"/>
      <c r="G50" s="5"/>
      <c r="H50" s="13"/>
    </row>
    <row r="51" spans="2:8" ht="12.75">
      <c r="B51" s="12"/>
      <c r="C51" s="82" t="s">
        <v>198</v>
      </c>
      <c r="D51" s="292">
        <f>603324+2943+6975+10578+99</f>
        <v>623919</v>
      </c>
      <c r="E51" s="15">
        <f>556601+10-6679+13848+6679+99</f>
        <v>570558</v>
      </c>
      <c r="F51" s="15"/>
      <c r="G51" s="5"/>
      <c r="H51" s="13"/>
    </row>
    <row r="52" spans="2:8" ht="12.75">
      <c r="B52" s="12"/>
      <c r="C52" s="82" t="s">
        <v>199</v>
      </c>
      <c r="D52" s="292">
        <f>97349</f>
        <v>97349</v>
      </c>
      <c r="E52" s="15">
        <f>80055</f>
        <v>80055</v>
      </c>
      <c r="F52" s="15"/>
      <c r="G52" s="5"/>
      <c r="H52" s="13"/>
    </row>
    <row r="53" spans="2:8" ht="12.75">
      <c r="B53" s="12"/>
      <c r="C53" s="82" t="s">
        <v>14</v>
      </c>
      <c r="D53" s="292">
        <f>171162+17+2-97349-2943</f>
        <v>70889</v>
      </c>
      <c r="E53" s="15">
        <f>125749-128829-10+6679+7541+37485+3750</f>
        <v>52365</v>
      </c>
      <c r="F53" s="15"/>
      <c r="G53" s="5"/>
      <c r="H53" s="13"/>
    </row>
    <row r="54" spans="2:11" ht="12.75" customHeight="1">
      <c r="B54" s="12"/>
      <c r="C54" s="81" t="s">
        <v>133</v>
      </c>
      <c r="D54" s="292">
        <v>83900</v>
      </c>
      <c r="E54" s="15">
        <v>90600</v>
      </c>
      <c r="F54" s="15"/>
      <c r="G54" s="5"/>
      <c r="H54" s="13"/>
      <c r="K54" s="16"/>
    </row>
    <row r="55" spans="2:8" ht="12.75" hidden="1">
      <c r="B55" s="12"/>
      <c r="C55" s="81" t="s">
        <v>15</v>
      </c>
      <c r="D55" s="292">
        <v>0</v>
      </c>
      <c r="E55" s="15">
        <v>0</v>
      </c>
      <c r="F55" s="15"/>
      <c r="G55" s="5"/>
      <c r="H55" s="13"/>
    </row>
    <row r="56" spans="2:8" ht="12.75">
      <c r="B56" s="12"/>
      <c r="C56" s="81" t="s">
        <v>85</v>
      </c>
      <c r="D56" s="292">
        <v>2597</v>
      </c>
      <c r="E56" s="15">
        <v>0</v>
      </c>
      <c r="F56" s="15"/>
      <c r="G56" s="5"/>
      <c r="H56" s="13"/>
    </row>
    <row r="57" spans="2:8" ht="12.75" customHeight="1">
      <c r="B57" s="12"/>
      <c r="C57" s="81" t="s">
        <v>60</v>
      </c>
      <c r="D57" s="292">
        <v>1282</v>
      </c>
      <c r="E57" s="15">
        <v>1635</v>
      </c>
      <c r="F57" s="15"/>
      <c r="G57" s="5"/>
      <c r="H57" s="13"/>
    </row>
    <row r="58" spans="2:8" ht="12.75" hidden="1">
      <c r="B58" s="12"/>
      <c r="C58" s="81" t="s">
        <v>16</v>
      </c>
      <c r="D58" s="292"/>
      <c r="E58" s="15">
        <v>0</v>
      </c>
      <c r="F58" s="15"/>
      <c r="G58" s="5"/>
      <c r="H58" s="13"/>
    </row>
    <row r="59" spans="2:8" ht="12.75" hidden="1">
      <c r="B59" s="12"/>
      <c r="C59" s="82" t="s">
        <v>57</v>
      </c>
      <c r="D59" s="292">
        <v>0</v>
      </c>
      <c r="E59" s="15">
        <f>128297-121618-6679</f>
        <v>0</v>
      </c>
      <c r="F59" s="15"/>
      <c r="G59" s="5"/>
      <c r="H59" s="13"/>
    </row>
    <row r="60" spans="2:8" ht="12.75" hidden="1">
      <c r="B60" s="12"/>
      <c r="C60" s="81" t="s">
        <v>123</v>
      </c>
      <c r="D60" s="292">
        <v>0</v>
      </c>
      <c r="E60" s="15">
        <v>0</v>
      </c>
      <c r="F60" s="15"/>
      <c r="G60" s="5"/>
      <c r="H60" s="13"/>
    </row>
    <row r="61" spans="2:8" ht="12.75">
      <c r="B61" s="12"/>
      <c r="C61" s="57" t="s">
        <v>95</v>
      </c>
      <c r="D61" s="295">
        <f>SUM(D51:D60)</f>
        <v>879936</v>
      </c>
      <c r="E61" s="295">
        <f>SUM(E51:E60)</f>
        <v>795213</v>
      </c>
      <c r="F61" s="15"/>
      <c r="G61" s="5"/>
      <c r="H61" s="13"/>
    </row>
    <row r="62" spans="2:7" ht="12.75">
      <c r="B62" s="12"/>
      <c r="C62" s="59"/>
      <c r="D62" s="135"/>
      <c r="E62" s="273"/>
      <c r="F62" s="11"/>
      <c r="G62" s="5"/>
    </row>
    <row r="63" spans="2:7" ht="12.75">
      <c r="B63" s="12"/>
      <c r="C63" s="59"/>
      <c r="D63" s="135"/>
      <c r="E63" s="273"/>
      <c r="F63" s="11"/>
      <c r="G63" s="5"/>
    </row>
    <row r="64" spans="2:7" ht="12.75">
      <c r="B64" s="12"/>
      <c r="C64" s="57" t="s">
        <v>17</v>
      </c>
      <c r="D64" s="135"/>
      <c r="E64" s="273"/>
      <c r="F64" s="11"/>
      <c r="G64" s="5"/>
    </row>
    <row r="65" spans="2:7" ht="12.75">
      <c r="B65" s="12"/>
      <c r="C65" s="57" t="s">
        <v>104</v>
      </c>
      <c r="D65" s="135"/>
      <c r="E65" s="273"/>
      <c r="F65" s="11"/>
      <c r="G65" s="5"/>
    </row>
    <row r="66" spans="2:8" ht="12.75">
      <c r="B66" s="12"/>
      <c r="C66" s="81" t="s">
        <v>18</v>
      </c>
      <c r="D66" s="303">
        <v>180721</v>
      </c>
      <c r="E66" s="293">
        <v>180721</v>
      </c>
      <c r="F66" s="15"/>
      <c r="G66" s="5"/>
      <c r="H66" s="13"/>
    </row>
    <row r="67" spans="2:8" ht="12.75">
      <c r="B67" s="12"/>
      <c r="C67" s="81" t="s">
        <v>19</v>
      </c>
      <c r="D67" s="292">
        <v>69335</v>
      </c>
      <c r="E67" s="15">
        <v>69335</v>
      </c>
      <c r="F67" s="15"/>
      <c r="G67" s="5"/>
      <c r="H67" s="13"/>
    </row>
    <row r="68" spans="2:8" ht="12.75">
      <c r="B68" s="12"/>
      <c r="C68" s="81" t="s">
        <v>20</v>
      </c>
      <c r="D68" s="128">
        <v>8227</v>
      </c>
      <c r="E68" s="292">
        <v>9889</v>
      </c>
      <c r="F68" s="15"/>
      <c r="G68" s="5"/>
      <c r="H68" s="13"/>
    </row>
    <row r="69" spans="2:8" ht="12.75">
      <c r="B69" s="12"/>
      <c r="C69" s="82" t="s">
        <v>185</v>
      </c>
      <c r="D69" s="292">
        <v>1288</v>
      </c>
      <c r="E69" s="292">
        <v>0</v>
      </c>
      <c r="F69" s="15"/>
      <c r="G69" s="5"/>
      <c r="H69" s="13"/>
    </row>
    <row r="70" spans="2:8" ht="12.75">
      <c r="B70" s="12"/>
      <c r="C70" s="81" t="s">
        <v>86</v>
      </c>
      <c r="D70" s="292">
        <v>201865</v>
      </c>
      <c r="E70" s="292">
        <v>175007</v>
      </c>
      <c r="F70" s="15"/>
      <c r="G70" s="5"/>
      <c r="H70" s="13"/>
    </row>
    <row r="71" spans="2:8" ht="12.75" hidden="1">
      <c r="B71" s="12"/>
      <c r="C71" s="81" t="s">
        <v>116</v>
      </c>
      <c r="D71" s="292">
        <v>0</v>
      </c>
      <c r="E71" s="292">
        <v>0</v>
      </c>
      <c r="F71" s="15"/>
      <c r="G71" s="5"/>
      <c r="H71" s="13"/>
    </row>
    <row r="72" spans="2:8" ht="12.75">
      <c r="B72" s="12"/>
      <c r="C72" s="82" t="s">
        <v>104</v>
      </c>
      <c r="D72" s="307">
        <f>SUM(D66:D71)</f>
        <v>461436</v>
      </c>
      <c r="E72" s="312">
        <f>SUM(E66:E71)</f>
        <v>434952</v>
      </c>
      <c r="F72" s="17"/>
      <c r="G72" s="5"/>
      <c r="H72" s="13"/>
    </row>
    <row r="73" spans="2:7" ht="3.75" customHeight="1">
      <c r="B73" s="12"/>
      <c r="C73" s="138"/>
      <c r="D73" s="304"/>
      <c r="E73" s="82"/>
      <c r="F73" s="11"/>
      <c r="G73" s="5"/>
    </row>
    <row r="74" spans="2:8" ht="12.75">
      <c r="B74" s="12"/>
      <c r="C74" s="321" t="s">
        <v>139</v>
      </c>
      <c r="D74" s="304">
        <v>59074</v>
      </c>
      <c r="E74" s="297">
        <v>54880</v>
      </c>
      <c r="F74" s="88"/>
      <c r="G74" s="5"/>
      <c r="H74" s="13"/>
    </row>
    <row r="75" spans="2:8" ht="12.75" hidden="1">
      <c r="B75" s="12"/>
      <c r="C75" s="321" t="s">
        <v>109</v>
      </c>
      <c r="D75" s="304">
        <v>0</v>
      </c>
      <c r="E75" s="297"/>
      <c r="F75" s="88"/>
      <c r="G75" s="5"/>
      <c r="H75" s="13"/>
    </row>
    <row r="76" spans="2:7" ht="12.75" hidden="1">
      <c r="B76" s="12"/>
      <c r="C76" s="83"/>
      <c r="D76" s="322"/>
      <c r="E76" s="298"/>
      <c r="F76" s="88"/>
      <c r="G76" s="5"/>
    </row>
    <row r="77" spans="2:7" ht="12.75" hidden="1">
      <c r="B77" s="12"/>
      <c r="C77" s="83"/>
      <c r="D77" s="322"/>
      <c r="E77" s="298"/>
      <c r="F77" s="88"/>
      <c r="G77" s="5"/>
    </row>
    <row r="78" spans="2:7" ht="12" customHeight="1">
      <c r="B78" s="12"/>
      <c r="C78" s="83" t="s">
        <v>96</v>
      </c>
      <c r="D78" s="296">
        <f>+D72+D74+D75</f>
        <v>520510</v>
      </c>
      <c r="E78" s="296">
        <f>+E72+E74+E75</f>
        <v>489832</v>
      </c>
      <c r="F78" s="88"/>
      <c r="G78" s="5"/>
    </row>
    <row r="79" spans="2:8" ht="13.5" thickBot="1">
      <c r="B79" s="12"/>
      <c r="C79" s="83" t="s">
        <v>97</v>
      </c>
      <c r="D79" s="305">
        <f>+D61+D78</f>
        <v>1400446</v>
      </c>
      <c r="E79" s="299">
        <f>+E61+E78</f>
        <v>1285045</v>
      </c>
      <c r="F79" s="17"/>
      <c r="G79" s="5"/>
      <c r="H79" s="13"/>
    </row>
    <row r="80" spans="2:7" ht="13.5" thickTop="1">
      <c r="B80" s="12"/>
      <c r="C80" s="138"/>
      <c r="D80" s="272"/>
      <c r="E80" s="273"/>
      <c r="F80" s="11"/>
      <c r="G80" s="5"/>
    </row>
    <row r="81" spans="2:7" ht="13.5" thickBot="1">
      <c r="B81" s="12"/>
      <c r="C81" s="323" t="s">
        <v>21</v>
      </c>
      <c r="D81" s="324">
        <f>+D72/D66</f>
        <v>2.553305924602011</v>
      </c>
      <c r="E81" s="300">
        <f>+E72/E66</f>
        <v>2.4067595907503834</v>
      </c>
      <c r="F81" s="89"/>
      <c r="G81" s="5"/>
    </row>
    <row r="82" spans="2:7" ht="13.5" thickTop="1">
      <c r="B82" s="12"/>
      <c r="C82" s="84"/>
      <c r="D82" s="90"/>
      <c r="E82" s="90"/>
      <c r="F82" s="91"/>
      <c r="G82" s="5"/>
    </row>
    <row r="83" spans="2:7" ht="13.5" thickBot="1">
      <c r="B83" s="20"/>
      <c r="C83" s="46"/>
      <c r="D83" s="70"/>
      <c r="E83" s="70"/>
      <c r="F83" s="70"/>
      <c r="G83" s="22"/>
    </row>
    <row r="84" spans="3:7" ht="12.75">
      <c r="C84" s="10"/>
      <c r="D84" s="10"/>
      <c r="E84" s="10"/>
      <c r="F84" s="10"/>
      <c r="G84" s="10"/>
    </row>
    <row r="85" spans="4:5" ht="12.75">
      <c r="D85" s="13">
        <f>D79-D44</f>
        <v>0</v>
      </c>
      <c r="E85" s="13">
        <f>E79-E44</f>
        <v>0</v>
      </c>
    </row>
    <row r="86" ht="12.75">
      <c r="D86" s="14"/>
    </row>
    <row r="87" spans="4:6" ht="12.75">
      <c r="D87" s="14"/>
      <c r="E87" s="13"/>
      <c r="F87" s="13"/>
    </row>
  </sheetData>
  <mergeCells count="9">
    <mergeCell ref="C6:E6"/>
    <mergeCell ref="C7:E7"/>
    <mergeCell ref="C8:E8"/>
    <mergeCell ref="C9:E9"/>
    <mergeCell ref="C15:E15"/>
    <mergeCell ref="C10:E10"/>
    <mergeCell ref="C11:E11"/>
    <mergeCell ref="C13:E13"/>
    <mergeCell ref="C14:E14"/>
  </mergeCells>
  <printOptions horizontalCentered="1"/>
  <pageMargins left="0.38" right="0.75" top="0.55" bottom="0.36" header="0.53" footer="0.18"/>
  <pageSetup horizontalDpi="600" verticalDpi="600" orientation="portrait" paperSize="9" scale="71" r:id="rId2"/>
  <drawing r:id="rId1"/>
</worksheet>
</file>

<file path=xl/worksheets/sheet3.xml><?xml version="1.0" encoding="utf-8"?>
<worksheet xmlns="http://schemas.openxmlformats.org/spreadsheetml/2006/main" xmlns:r="http://schemas.openxmlformats.org/officeDocument/2006/relationships">
  <dimension ref="B1:O117"/>
  <sheetViews>
    <sheetView view="pageBreakPreview" zoomScale="75" zoomScaleNormal="75" zoomScaleSheetLayoutView="75" zoomScalePageLayoutView="0" workbookViewId="0" topLeftCell="B67">
      <selection activeCell="C6" sqref="C6:M6"/>
    </sheetView>
  </sheetViews>
  <sheetFormatPr defaultColWidth="9.140625" defaultRowHeight="14.25"/>
  <cols>
    <col min="1" max="1" width="0.13671875" style="183" hidden="1" customWidth="1"/>
    <col min="2" max="2" width="3.421875" style="183" customWidth="1"/>
    <col min="3" max="3" width="83.421875" style="183" customWidth="1"/>
    <col min="4" max="4" width="17.8515625" style="183" customWidth="1"/>
    <col min="5" max="5" width="19.421875" style="183" customWidth="1"/>
    <col min="6" max="6" width="19.57421875" style="183" customWidth="1"/>
    <col min="7" max="7" width="18.57421875" style="183" customWidth="1"/>
    <col min="8" max="8" width="18.8515625" style="183" customWidth="1"/>
    <col min="9" max="9" width="14.00390625" style="183" hidden="1" customWidth="1"/>
    <col min="10" max="10" width="16.421875" style="183" customWidth="1"/>
    <col min="11" max="11" width="16.140625" style="183" customWidth="1"/>
    <col min="12" max="12" width="16.421875" style="183" hidden="1" customWidth="1"/>
    <col min="13" max="13" width="16.421875" style="183" customWidth="1"/>
    <col min="14" max="14" width="4.8515625" style="183" customWidth="1"/>
    <col min="15" max="16384" width="9.57421875" style="183" customWidth="1"/>
  </cols>
  <sheetData>
    <row r="1" spans="2:14" ht="14.25">
      <c r="B1" s="178"/>
      <c r="C1" s="179"/>
      <c r="D1" s="180"/>
      <c r="E1" s="180"/>
      <c r="F1" s="181"/>
      <c r="G1" s="181"/>
      <c r="H1" s="179"/>
      <c r="I1" s="179"/>
      <c r="J1" s="179"/>
      <c r="K1" s="179"/>
      <c r="L1" s="179"/>
      <c r="M1" s="179"/>
      <c r="N1" s="182"/>
    </row>
    <row r="2" spans="2:14" ht="11.25" customHeight="1">
      <c r="B2" s="184"/>
      <c r="C2" s="185"/>
      <c r="D2" s="186"/>
      <c r="E2" s="186"/>
      <c r="F2" s="187"/>
      <c r="G2" s="187"/>
      <c r="H2" s="185"/>
      <c r="I2" s="185"/>
      <c r="J2" s="185"/>
      <c r="K2" s="185"/>
      <c r="L2" s="185"/>
      <c r="M2" s="185"/>
      <c r="N2" s="188"/>
    </row>
    <row r="3" spans="2:14" ht="14.25">
      <c r="B3" s="184"/>
      <c r="C3" s="185"/>
      <c r="D3" s="186"/>
      <c r="E3" s="186"/>
      <c r="F3" s="186"/>
      <c r="G3" s="186"/>
      <c r="H3" s="185"/>
      <c r="I3" s="185"/>
      <c r="J3" s="185"/>
      <c r="K3" s="185"/>
      <c r="L3" s="185"/>
      <c r="M3" s="185"/>
      <c r="N3" s="188"/>
    </row>
    <row r="4" spans="2:14" ht="14.25">
      <c r="B4" s="184"/>
      <c r="C4" s="185"/>
      <c r="D4" s="186"/>
      <c r="E4" s="186"/>
      <c r="F4" s="186"/>
      <c r="G4" s="186"/>
      <c r="H4" s="185"/>
      <c r="I4" s="185"/>
      <c r="J4" s="185"/>
      <c r="K4" s="185"/>
      <c r="L4" s="185"/>
      <c r="M4" s="185"/>
      <c r="N4" s="188"/>
    </row>
    <row r="5" spans="2:14" ht="14.25">
      <c r="B5" s="184"/>
      <c r="C5" s="185"/>
      <c r="D5" s="186"/>
      <c r="E5" s="186"/>
      <c r="F5" s="186"/>
      <c r="G5" s="186"/>
      <c r="H5" s="185"/>
      <c r="I5" s="185"/>
      <c r="J5" s="185"/>
      <c r="K5" s="185"/>
      <c r="L5" s="185"/>
      <c r="M5" s="185"/>
      <c r="N5" s="188"/>
    </row>
    <row r="6" spans="2:14" ht="14.25" customHeight="1">
      <c r="B6" s="184"/>
      <c r="C6" s="360" t="str">
        <f>'BS'!C6</f>
        <v>(Company No : 363984-X)</v>
      </c>
      <c r="D6" s="360"/>
      <c r="E6" s="360"/>
      <c r="F6" s="360"/>
      <c r="G6" s="360"/>
      <c r="H6" s="360"/>
      <c r="I6" s="360"/>
      <c r="J6" s="360"/>
      <c r="K6" s="360"/>
      <c r="L6" s="360"/>
      <c r="M6" s="360"/>
      <c r="N6" s="188"/>
    </row>
    <row r="7" spans="2:14" ht="14.25" customHeight="1">
      <c r="B7" s="184"/>
      <c r="C7" s="363" t="s">
        <v>0</v>
      </c>
      <c r="D7" s="363"/>
      <c r="E7" s="363"/>
      <c r="F7" s="363"/>
      <c r="G7" s="363"/>
      <c r="H7" s="363"/>
      <c r="I7" s="363"/>
      <c r="J7" s="363"/>
      <c r="K7" s="363"/>
      <c r="L7" s="363"/>
      <c r="M7" s="363"/>
      <c r="N7" s="188"/>
    </row>
    <row r="8" spans="2:14" ht="12.75" hidden="1">
      <c r="B8" s="184"/>
      <c r="C8" s="185"/>
      <c r="D8" s="359" t="s">
        <v>1</v>
      </c>
      <c r="E8" s="359"/>
      <c r="F8" s="359"/>
      <c r="G8" s="176"/>
      <c r="H8" s="185"/>
      <c r="I8" s="185"/>
      <c r="J8" s="185"/>
      <c r="K8" s="185"/>
      <c r="L8" s="185"/>
      <c r="M8" s="185"/>
      <c r="N8" s="188"/>
    </row>
    <row r="9" spans="2:14" ht="6.75" customHeight="1">
      <c r="B9" s="184"/>
      <c r="C9" s="185"/>
      <c r="D9" s="185"/>
      <c r="E9" s="185"/>
      <c r="F9" s="185"/>
      <c r="G9" s="185"/>
      <c r="H9" s="185"/>
      <c r="I9" s="185"/>
      <c r="J9" s="185"/>
      <c r="K9" s="185"/>
      <c r="L9" s="185"/>
      <c r="M9" s="185"/>
      <c r="N9" s="188"/>
    </row>
    <row r="10" spans="2:14" ht="14.25" customHeight="1">
      <c r="B10" s="184"/>
      <c r="C10" s="359" t="s">
        <v>35</v>
      </c>
      <c r="D10" s="359"/>
      <c r="E10" s="359"/>
      <c r="F10" s="359"/>
      <c r="G10" s="359"/>
      <c r="H10" s="359"/>
      <c r="I10" s="359"/>
      <c r="J10" s="359"/>
      <c r="K10" s="359"/>
      <c r="L10" s="359"/>
      <c r="M10" s="359"/>
      <c r="N10" s="188"/>
    </row>
    <row r="11" spans="2:14" ht="12.75">
      <c r="B11" s="184"/>
      <c r="C11" s="359" t="str">
        <f>'IS'!B12</f>
        <v>For The Period Ended 31 March 2010</v>
      </c>
      <c r="D11" s="359"/>
      <c r="E11" s="359"/>
      <c r="F11" s="359"/>
      <c r="G11" s="359"/>
      <c r="H11" s="359"/>
      <c r="I11" s="359"/>
      <c r="J11" s="359"/>
      <c r="K11" s="359"/>
      <c r="L11" s="359"/>
      <c r="M11" s="359"/>
      <c r="N11" s="188"/>
    </row>
    <row r="12" spans="2:14" ht="14.25" customHeight="1">
      <c r="B12" s="184"/>
      <c r="C12" s="364" t="s">
        <v>36</v>
      </c>
      <c r="D12" s="364"/>
      <c r="E12" s="364"/>
      <c r="F12" s="364"/>
      <c r="G12" s="364"/>
      <c r="H12" s="364"/>
      <c r="I12" s="364"/>
      <c r="J12" s="364"/>
      <c r="K12" s="364"/>
      <c r="L12" s="364"/>
      <c r="M12" s="364"/>
      <c r="N12" s="188"/>
    </row>
    <row r="13" spans="2:14" ht="6.75" customHeight="1">
      <c r="B13" s="184"/>
      <c r="C13" s="185"/>
      <c r="D13" s="177"/>
      <c r="E13" s="189"/>
      <c r="F13" s="189"/>
      <c r="G13" s="189"/>
      <c r="H13" s="185"/>
      <c r="I13" s="185"/>
      <c r="J13" s="185"/>
      <c r="K13" s="185"/>
      <c r="L13" s="185"/>
      <c r="M13" s="185"/>
      <c r="N13" s="188"/>
    </row>
    <row r="14" spans="2:14" ht="4.5" customHeight="1">
      <c r="B14" s="184"/>
      <c r="C14" s="185"/>
      <c r="D14" s="177"/>
      <c r="E14" s="189"/>
      <c r="F14" s="189"/>
      <c r="G14" s="189"/>
      <c r="H14" s="185"/>
      <c r="I14" s="185"/>
      <c r="J14" s="185"/>
      <c r="K14" s="185"/>
      <c r="L14" s="185"/>
      <c r="M14" s="185"/>
      <c r="N14" s="188"/>
    </row>
    <row r="15" spans="2:14" ht="18" customHeight="1">
      <c r="B15" s="184"/>
      <c r="C15" s="190" t="s">
        <v>181</v>
      </c>
      <c r="D15" s="191"/>
      <c r="E15" s="192"/>
      <c r="F15" s="192"/>
      <c r="G15" s="192"/>
      <c r="H15" s="193"/>
      <c r="I15" s="193"/>
      <c r="J15" s="193"/>
      <c r="K15" s="193"/>
      <c r="L15" s="193"/>
      <c r="M15" s="194"/>
      <c r="N15" s="188"/>
    </row>
    <row r="16" spans="2:14" ht="7.5" customHeight="1">
      <c r="B16" s="184"/>
      <c r="C16" s="185"/>
      <c r="D16" s="185"/>
      <c r="E16" s="185"/>
      <c r="F16" s="185"/>
      <c r="G16" s="185"/>
      <c r="H16" s="185"/>
      <c r="I16" s="185"/>
      <c r="J16" s="185"/>
      <c r="K16" s="185"/>
      <c r="L16" s="185"/>
      <c r="M16" s="185"/>
      <c r="N16" s="188"/>
    </row>
    <row r="17" spans="2:14" ht="12.75" hidden="1">
      <c r="B17" s="184"/>
      <c r="C17" s="187"/>
      <c r="D17" s="176"/>
      <c r="E17" s="176"/>
      <c r="F17" s="176"/>
      <c r="G17" s="176"/>
      <c r="H17" s="189"/>
      <c r="I17" s="189"/>
      <c r="J17" s="189"/>
      <c r="K17" s="189"/>
      <c r="L17" s="189"/>
      <c r="M17" s="189"/>
      <c r="N17" s="188"/>
    </row>
    <row r="18" spans="2:14" ht="6.75" customHeight="1">
      <c r="B18" s="184"/>
      <c r="C18" s="195"/>
      <c r="D18" s="176"/>
      <c r="E18" s="176"/>
      <c r="F18" s="176"/>
      <c r="G18" s="176"/>
      <c r="H18" s="176"/>
      <c r="I18" s="176"/>
      <c r="J18" s="176"/>
      <c r="K18" s="176"/>
      <c r="L18" s="176"/>
      <c r="M18" s="176"/>
      <c r="N18" s="188"/>
    </row>
    <row r="19" spans="2:14" ht="12.75" hidden="1">
      <c r="B19" s="184"/>
      <c r="C19" s="195"/>
      <c r="D19" s="176"/>
      <c r="E19" s="176"/>
      <c r="F19" s="176"/>
      <c r="G19" s="176"/>
      <c r="H19" s="176"/>
      <c r="I19" s="176"/>
      <c r="J19" s="176"/>
      <c r="K19" s="176"/>
      <c r="L19" s="176"/>
      <c r="M19" s="176"/>
      <c r="N19" s="188"/>
    </row>
    <row r="20" spans="2:14" ht="12.75" customHeight="1">
      <c r="B20" s="184"/>
      <c r="C20" s="196"/>
      <c r="D20" s="361" t="s">
        <v>98</v>
      </c>
      <c r="E20" s="362"/>
      <c r="F20" s="362"/>
      <c r="G20" s="362"/>
      <c r="H20" s="362"/>
      <c r="I20" s="362"/>
      <c r="J20" s="362"/>
      <c r="K20" s="197"/>
      <c r="L20" s="197"/>
      <c r="M20" s="198"/>
      <c r="N20" s="188"/>
    </row>
    <row r="21" spans="2:14" ht="12.75">
      <c r="B21" s="184"/>
      <c r="C21" s="199"/>
      <c r="D21" s="200"/>
      <c r="E21" s="200"/>
      <c r="F21" s="200" t="s">
        <v>37</v>
      </c>
      <c r="G21" s="200"/>
      <c r="H21" s="176"/>
      <c r="I21" s="201"/>
      <c r="J21" s="202"/>
      <c r="K21" s="202"/>
      <c r="L21" s="202"/>
      <c r="M21" s="200"/>
      <c r="N21" s="188"/>
    </row>
    <row r="22" spans="2:14" ht="12.75">
      <c r="B22" s="184"/>
      <c r="C22" s="199"/>
      <c r="D22" s="200" t="s">
        <v>38</v>
      </c>
      <c r="E22" s="200" t="s">
        <v>38</v>
      </c>
      <c r="F22" s="200" t="s">
        <v>39</v>
      </c>
      <c r="G22" s="200" t="s">
        <v>191</v>
      </c>
      <c r="H22" s="176" t="s">
        <v>81</v>
      </c>
      <c r="I22" s="200"/>
      <c r="J22" s="203"/>
      <c r="K22" s="202" t="s">
        <v>99</v>
      </c>
      <c r="L22" s="202" t="s">
        <v>106</v>
      </c>
      <c r="M22" s="200" t="s">
        <v>101</v>
      </c>
      <c r="N22" s="188"/>
    </row>
    <row r="23" spans="2:14" ht="12.75">
      <c r="B23" s="184"/>
      <c r="C23" s="199"/>
      <c r="D23" s="200" t="s">
        <v>90</v>
      </c>
      <c r="E23" s="200" t="s">
        <v>91</v>
      </c>
      <c r="F23" s="200" t="s">
        <v>40</v>
      </c>
      <c r="G23" s="200" t="s">
        <v>40</v>
      </c>
      <c r="H23" s="176" t="s">
        <v>92</v>
      </c>
      <c r="I23" s="200" t="s">
        <v>116</v>
      </c>
      <c r="J23" s="202" t="s">
        <v>41</v>
      </c>
      <c r="K23" s="202" t="s">
        <v>100</v>
      </c>
      <c r="L23" s="202" t="s">
        <v>107</v>
      </c>
      <c r="M23" s="200" t="s">
        <v>102</v>
      </c>
      <c r="N23" s="188"/>
    </row>
    <row r="24" spans="2:14" ht="12.75">
      <c r="B24" s="184"/>
      <c r="C24" s="199"/>
      <c r="D24" s="200" t="s">
        <v>5</v>
      </c>
      <c r="E24" s="200" t="s">
        <v>5</v>
      </c>
      <c r="F24" s="200" t="s">
        <v>5</v>
      </c>
      <c r="G24" s="200" t="s">
        <v>5</v>
      </c>
      <c r="H24" s="176" t="s">
        <v>5</v>
      </c>
      <c r="I24" s="200" t="s">
        <v>70</v>
      </c>
      <c r="J24" s="202" t="s">
        <v>5</v>
      </c>
      <c r="K24" s="202" t="s">
        <v>5</v>
      </c>
      <c r="L24" s="202" t="s">
        <v>5</v>
      </c>
      <c r="M24" s="200" t="s">
        <v>5</v>
      </c>
      <c r="N24" s="188"/>
    </row>
    <row r="25" spans="2:14" ht="12.75" hidden="1">
      <c r="B25" s="184"/>
      <c r="C25" s="204" t="s">
        <v>42</v>
      </c>
      <c r="D25" s="205"/>
      <c r="E25" s="205"/>
      <c r="F25" s="205"/>
      <c r="G25" s="205"/>
      <c r="H25" s="185"/>
      <c r="I25" s="205"/>
      <c r="J25" s="204"/>
      <c r="K25" s="204"/>
      <c r="L25" s="204"/>
      <c r="M25" s="205"/>
      <c r="N25" s="188"/>
    </row>
    <row r="26" spans="2:14" ht="6" customHeight="1">
      <c r="B26" s="184"/>
      <c r="C26" s="199" t="s">
        <v>31</v>
      </c>
      <c r="D26" s="206"/>
      <c r="E26" s="206"/>
      <c r="F26" s="207"/>
      <c r="G26" s="207"/>
      <c r="H26" s="208"/>
      <c r="I26" s="207"/>
      <c r="J26" s="209"/>
      <c r="K26" s="209"/>
      <c r="L26" s="209"/>
      <c r="M26" s="207"/>
      <c r="N26" s="188"/>
    </row>
    <row r="27" spans="2:14" ht="6.75" customHeight="1">
      <c r="B27" s="184"/>
      <c r="C27" s="199"/>
      <c r="D27" s="210"/>
      <c r="E27" s="210"/>
      <c r="F27" s="205"/>
      <c r="G27" s="205"/>
      <c r="H27" s="185"/>
      <c r="I27" s="205"/>
      <c r="J27" s="205"/>
      <c r="K27" s="205"/>
      <c r="L27" s="205"/>
      <c r="M27" s="205"/>
      <c r="N27" s="188"/>
    </row>
    <row r="28" spans="2:14" ht="12.75" hidden="1">
      <c r="B28" s="184"/>
      <c r="C28" s="199" t="s">
        <v>78</v>
      </c>
      <c r="D28" s="210"/>
      <c r="E28" s="210"/>
      <c r="F28" s="205"/>
      <c r="G28" s="205"/>
      <c r="H28" s="185"/>
      <c r="I28" s="205"/>
      <c r="J28" s="205"/>
      <c r="K28" s="205"/>
      <c r="L28" s="205"/>
      <c r="M28" s="205"/>
      <c r="N28" s="188"/>
    </row>
    <row r="29" spans="2:14" ht="12.75" hidden="1">
      <c r="B29" s="184"/>
      <c r="C29" s="199"/>
      <c r="D29" s="210"/>
      <c r="E29" s="210"/>
      <c r="F29" s="205"/>
      <c r="G29" s="205"/>
      <c r="H29" s="185"/>
      <c r="I29" s="205"/>
      <c r="J29" s="205"/>
      <c r="K29" s="205"/>
      <c r="L29" s="205"/>
      <c r="M29" s="205"/>
      <c r="N29" s="188"/>
    </row>
    <row r="30" spans="2:14" ht="12.75" hidden="1">
      <c r="B30" s="184"/>
      <c r="C30" s="204"/>
      <c r="D30" s="210"/>
      <c r="E30" s="210"/>
      <c r="F30" s="205"/>
      <c r="G30" s="205"/>
      <c r="H30" s="185"/>
      <c r="I30" s="205"/>
      <c r="J30" s="205"/>
      <c r="K30" s="205"/>
      <c r="L30" s="205"/>
      <c r="M30" s="205"/>
      <c r="N30" s="188"/>
    </row>
    <row r="31" spans="2:14" ht="14.25" customHeight="1">
      <c r="B31" s="184"/>
      <c r="C31" s="211" t="s">
        <v>160</v>
      </c>
      <c r="D31" s="210"/>
      <c r="E31" s="210"/>
      <c r="F31" s="210"/>
      <c r="G31" s="210"/>
      <c r="H31" s="212"/>
      <c r="I31" s="210"/>
      <c r="J31" s="213"/>
      <c r="K31" s="210"/>
      <c r="L31" s="210"/>
      <c r="M31" s="213"/>
      <c r="N31" s="188"/>
    </row>
    <row r="32" spans="2:14" ht="12.75">
      <c r="B32" s="184"/>
      <c r="C32" s="204"/>
      <c r="D32" s="238"/>
      <c r="E32" s="238"/>
      <c r="F32" s="238"/>
      <c r="G32" s="238"/>
      <c r="H32" s="239"/>
      <c r="I32" s="238"/>
      <c r="J32" s="240"/>
      <c r="K32" s="238"/>
      <c r="L32" s="238"/>
      <c r="M32" s="240"/>
      <c r="N32" s="188"/>
    </row>
    <row r="33" spans="2:14" ht="12.75" hidden="1">
      <c r="B33" s="184"/>
      <c r="C33" s="204" t="s">
        <v>65</v>
      </c>
      <c r="D33" s="238">
        <v>0</v>
      </c>
      <c r="E33" s="238">
        <v>0</v>
      </c>
      <c r="F33" s="238">
        <v>0</v>
      </c>
      <c r="G33" s="238"/>
      <c r="H33" s="239">
        <v>0</v>
      </c>
      <c r="I33" s="238"/>
      <c r="J33" s="240">
        <f>SUM(D33:H33)</f>
        <v>0</v>
      </c>
      <c r="K33" s="238"/>
      <c r="L33" s="238"/>
      <c r="M33" s="240"/>
      <c r="N33" s="188"/>
    </row>
    <row r="34" spans="2:14" ht="12.75" hidden="1">
      <c r="B34" s="184"/>
      <c r="C34" s="204"/>
      <c r="D34" s="241"/>
      <c r="E34" s="241"/>
      <c r="F34" s="241"/>
      <c r="G34" s="241"/>
      <c r="H34" s="242"/>
      <c r="I34" s="241"/>
      <c r="J34" s="243"/>
      <c r="K34" s="238"/>
      <c r="L34" s="238"/>
      <c r="M34" s="240"/>
      <c r="N34" s="188"/>
    </row>
    <row r="35" spans="2:14" ht="13.5" hidden="1" thickBot="1">
      <c r="B35" s="184"/>
      <c r="C35" s="204" t="s">
        <v>67</v>
      </c>
      <c r="D35" s="244">
        <v>0</v>
      </c>
      <c r="E35" s="244">
        <v>0</v>
      </c>
      <c r="F35" s="244">
        <v>0</v>
      </c>
      <c r="G35" s="244"/>
      <c r="H35" s="245">
        <v>0</v>
      </c>
      <c r="I35" s="244"/>
      <c r="J35" s="246">
        <v>0</v>
      </c>
      <c r="K35" s="238"/>
      <c r="L35" s="238"/>
      <c r="M35" s="240"/>
      <c r="N35" s="188"/>
    </row>
    <row r="36" spans="2:14" ht="12.75" hidden="1">
      <c r="B36" s="184"/>
      <c r="C36" s="204"/>
      <c r="D36" s="238"/>
      <c r="E36" s="238"/>
      <c r="F36" s="238"/>
      <c r="G36" s="238"/>
      <c r="H36" s="239"/>
      <c r="I36" s="238"/>
      <c r="J36" s="240"/>
      <c r="K36" s="238"/>
      <c r="L36" s="238"/>
      <c r="M36" s="240"/>
      <c r="N36" s="188"/>
    </row>
    <row r="37" spans="2:14" ht="12.75" hidden="1">
      <c r="B37" s="184"/>
      <c r="C37" s="204"/>
      <c r="D37" s="238"/>
      <c r="E37" s="238"/>
      <c r="F37" s="238"/>
      <c r="G37" s="238"/>
      <c r="H37" s="239"/>
      <c r="I37" s="238"/>
      <c r="J37" s="240"/>
      <c r="K37" s="238"/>
      <c r="L37" s="238"/>
      <c r="M37" s="240"/>
      <c r="N37" s="188"/>
    </row>
    <row r="38" spans="2:14" ht="12.75">
      <c r="B38" s="184"/>
      <c r="C38" s="204" t="s">
        <v>188</v>
      </c>
      <c r="D38" s="301">
        <v>180721</v>
      </c>
      <c r="E38" s="119">
        <v>69335</v>
      </c>
      <c r="F38" s="119">
        <v>9889</v>
      </c>
      <c r="G38" s="119">
        <v>0</v>
      </c>
      <c r="H38" s="119">
        <v>175007</v>
      </c>
      <c r="I38" s="119">
        <f>I103</f>
        <v>0</v>
      </c>
      <c r="J38" s="131">
        <f>SUM(D38:I38)</f>
        <v>434952</v>
      </c>
      <c r="K38" s="119">
        <v>54880</v>
      </c>
      <c r="L38" s="119">
        <f>L103</f>
        <v>0</v>
      </c>
      <c r="M38" s="265">
        <f>SUM(J38:L38)</f>
        <v>489832</v>
      </c>
      <c r="N38" s="188"/>
    </row>
    <row r="39" spans="2:14" ht="12.75">
      <c r="B39" s="184"/>
      <c r="C39" s="204"/>
      <c r="D39" s="301"/>
      <c r="E39" s="119"/>
      <c r="F39" s="119"/>
      <c r="G39" s="119"/>
      <c r="H39" s="18"/>
      <c r="I39" s="119"/>
      <c r="J39" s="131"/>
      <c r="K39" s="119"/>
      <c r="L39" s="119"/>
      <c r="M39" s="265"/>
      <c r="N39" s="188"/>
    </row>
    <row r="40" spans="2:14" ht="12.75">
      <c r="B40" s="184"/>
      <c r="C40" s="204" t="s">
        <v>161</v>
      </c>
      <c r="D40" s="128">
        <v>0</v>
      </c>
      <c r="E40" s="128">
        <v>0</v>
      </c>
      <c r="F40" s="128">
        <v>0</v>
      </c>
      <c r="G40" s="119">
        <v>1217</v>
      </c>
      <c r="H40" s="122">
        <v>18089</v>
      </c>
      <c r="I40" s="128">
        <v>0</v>
      </c>
      <c r="J40" s="129">
        <f>SUM(D40:I40)</f>
        <v>19306</v>
      </c>
      <c r="K40" s="128">
        <v>3379</v>
      </c>
      <c r="L40" s="128"/>
      <c r="M40" s="313">
        <f>SUM(J40:L40)</f>
        <v>22685</v>
      </c>
      <c r="N40" s="188"/>
    </row>
    <row r="41" spans="2:14" ht="9" customHeight="1">
      <c r="B41" s="184"/>
      <c r="C41" s="204"/>
      <c r="D41" s="130"/>
      <c r="E41" s="130"/>
      <c r="F41" s="130"/>
      <c r="G41" s="310"/>
      <c r="H41" s="314"/>
      <c r="I41" s="130"/>
      <c r="J41" s="315"/>
      <c r="K41" s="130"/>
      <c r="L41" s="130"/>
      <c r="M41" s="316"/>
      <c r="N41" s="188"/>
    </row>
    <row r="42" spans="2:14" ht="12.75">
      <c r="B42" s="184"/>
      <c r="C42" s="204" t="s">
        <v>186</v>
      </c>
      <c r="D42" s="128">
        <f aca="true" t="shared" si="0" ref="D42:I42">SUM(D38:D41)</f>
        <v>180721</v>
      </c>
      <c r="E42" s="128">
        <f t="shared" si="0"/>
        <v>69335</v>
      </c>
      <c r="F42" s="128">
        <f t="shared" si="0"/>
        <v>9889</v>
      </c>
      <c r="G42" s="128">
        <f t="shared" si="0"/>
        <v>1217</v>
      </c>
      <c r="H42" s="128">
        <f t="shared" si="0"/>
        <v>193096</v>
      </c>
      <c r="I42" s="128">
        <f t="shared" si="0"/>
        <v>0</v>
      </c>
      <c r="J42" s="129">
        <f>SUM(D42:I42)</f>
        <v>454258</v>
      </c>
      <c r="K42" s="128">
        <f>SUM(K38:K41)</f>
        <v>58259</v>
      </c>
      <c r="L42" s="128"/>
      <c r="M42" s="313">
        <f>SUM(J42:L42)</f>
        <v>512517</v>
      </c>
      <c r="N42" s="188"/>
    </row>
    <row r="43" spans="2:14" ht="12.75">
      <c r="B43" s="184"/>
      <c r="C43" s="204"/>
      <c r="D43" s="286"/>
      <c r="E43" s="286"/>
      <c r="F43" s="301"/>
      <c r="G43" s="286"/>
      <c r="H43" s="317"/>
      <c r="I43" s="256"/>
      <c r="J43" s="318"/>
      <c r="K43" s="319"/>
      <c r="L43" s="256"/>
      <c r="M43" s="248"/>
      <c r="N43" s="188"/>
    </row>
    <row r="44" spans="2:14" ht="12.75">
      <c r="B44" s="184"/>
      <c r="C44" s="204" t="s">
        <v>183</v>
      </c>
      <c r="D44" s="128">
        <v>0</v>
      </c>
      <c r="E44" s="128">
        <v>0</v>
      </c>
      <c r="F44" s="301">
        <f>'IS'!F39</f>
        <v>-1662</v>
      </c>
      <c r="G44" s="119">
        <f>'IS'!F40</f>
        <v>71</v>
      </c>
      <c r="H44" s="128">
        <f>'IS'!F47</f>
        <v>8769</v>
      </c>
      <c r="I44" s="128">
        <v>0</v>
      </c>
      <c r="J44" s="255">
        <f>SUM(D44:I44)</f>
        <v>7178</v>
      </c>
      <c r="K44" s="128">
        <f>'IS'!F48</f>
        <v>815</v>
      </c>
      <c r="L44" s="128">
        <v>0</v>
      </c>
      <c r="M44" s="248">
        <f>SUM(J44:L44)</f>
        <v>7993</v>
      </c>
      <c r="N44" s="188"/>
    </row>
    <row r="45" spans="2:14" ht="12.75" hidden="1">
      <c r="B45" s="184"/>
      <c r="C45" s="204"/>
      <c r="D45" s="128"/>
      <c r="E45" s="128"/>
      <c r="F45" s="301"/>
      <c r="G45" s="334"/>
      <c r="H45" s="122"/>
      <c r="I45" s="128"/>
      <c r="J45" s="255"/>
      <c r="K45" s="128"/>
      <c r="L45" s="128"/>
      <c r="M45" s="248"/>
      <c r="N45" s="188"/>
    </row>
    <row r="46" spans="2:14" ht="12.75" hidden="1">
      <c r="B46" s="184"/>
      <c r="C46" s="81" t="s">
        <v>167</v>
      </c>
      <c r="D46" s="128">
        <v>0</v>
      </c>
      <c r="E46" s="128">
        <v>0</v>
      </c>
      <c r="F46" s="335">
        <v>0</v>
      </c>
      <c r="G46" s="119">
        <v>0</v>
      </c>
      <c r="H46" s="122">
        <v>0</v>
      </c>
      <c r="I46" s="128"/>
      <c r="J46" s="255">
        <f>SUM(D46:I46)</f>
        <v>0</v>
      </c>
      <c r="K46" s="128">
        <v>0</v>
      </c>
      <c r="L46" s="128"/>
      <c r="M46" s="248">
        <f>SUM(J46:L46)</f>
        <v>0</v>
      </c>
      <c r="N46" s="188"/>
    </row>
    <row r="47" spans="2:14" ht="9.75" customHeight="1" hidden="1">
      <c r="B47" s="184"/>
      <c r="C47" s="204"/>
      <c r="D47" s="301"/>
      <c r="E47" s="301"/>
      <c r="F47" s="301"/>
      <c r="G47" s="286"/>
      <c r="H47" s="317"/>
      <c r="I47" s="256"/>
      <c r="J47" s="318"/>
      <c r="K47" s="319"/>
      <c r="L47" s="256"/>
      <c r="M47" s="248"/>
      <c r="N47" s="188"/>
    </row>
    <row r="48" spans="2:14" ht="12.75" hidden="1">
      <c r="B48" s="184"/>
      <c r="C48" s="204" t="s">
        <v>174</v>
      </c>
      <c r="D48" s="128">
        <v>0</v>
      </c>
      <c r="E48" s="128">
        <v>0</v>
      </c>
      <c r="F48" s="128">
        <v>0</v>
      </c>
      <c r="G48" s="335">
        <v>0</v>
      </c>
      <c r="H48" s="257">
        <v>0</v>
      </c>
      <c r="I48" s="128">
        <v>0</v>
      </c>
      <c r="J48" s="255">
        <f>SUM(D48:I48)</f>
        <v>0</v>
      </c>
      <c r="K48" s="128">
        <v>0</v>
      </c>
      <c r="L48" s="128">
        <v>0</v>
      </c>
      <c r="M48" s="248">
        <f>SUM(J48:L48)</f>
        <v>0</v>
      </c>
      <c r="N48" s="188"/>
    </row>
    <row r="49" spans="2:14" ht="12.75" hidden="1">
      <c r="B49" s="184"/>
      <c r="C49" s="204"/>
      <c r="D49" s="286"/>
      <c r="E49" s="286"/>
      <c r="F49" s="286"/>
      <c r="G49" s="286"/>
      <c r="H49" s="317"/>
      <c r="I49" s="319"/>
      <c r="J49" s="318"/>
      <c r="K49" s="256"/>
      <c r="L49" s="256"/>
      <c r="M49" s="248"/>
      <c r="N49" s="188"/>
    </row>
    <row r="50" spans="2:14" ht="12.75" hidden="1">
      <c r="B50" s="184"/>
      <c r="C50" s="204" t="s">
        <v>117</v>
      </c>
      <c r="D50" s="269">
        <v>0</v>
      </c>
      <c r="E50" s="269">
        <v>0</v>
      </c>
      <c r="F50" s="269">
        <v>0</v>
      </c>
      <c r="G50" s="276">
        <v>0</v>
      </c>
      <c r="H50" s="309">
        <v>0</v>
      </c>
      <c r="I50" s="269">
        <v>0</v>
      </c>
      <c r="J50" s="320">
        <f>SUM(D50:I50)</f>
        <v>0</v>
      </c>
      <c r="K50" s="128">
        <v>0</v>
      </c>
      <c r="L50" s="128">
        <v>0</v>
      </c>
      <c r="M50" s="313">
        <f>SUM(J50:L50)</f>
        <v>0</v>
      </c>
      <c r="N50" s="188"/>
    </row>
    <row r="51" spans="2:14" ht="12.75" hidden="1">
      <c r="B51" s="184"/>
      <c r="C51" s="204"/>
      <c r="D51" s="276"/>
      <c r="E51" s="276"/>
      <c r="F51" s="276"/>
      <c r="G51" s="276"/>
      <c r="H51" s="309"/>
      <c r="I51" s="269"/>
      <c r="J51" s="320"/>
      <c r="K51" s="128"/>
      <c r="L51" s="128"/>
      <c r="M51" s="313"/>
      <c r="N51" s="188"/>
    </row>
    <row r="52" spans="2:14" ht="12.75" hidden="1">
      <c r="B52" s="184"/>
      <c r="C52" s="204" t="s">
        <v>103</v>
      </c>
      <c r="D52" s="276">
        <v>0</v>
      </c>
      <c r="E52" s="276">
        <v>0</v>
      </c>
      <c r="F52" s="276">
        <v>0</v>
      </c>
      <c r="G52" s="276">
        <v>0</v>
      </c>
      <c r="H52" s="309">
        <f>-3917+3917</f>
        <v>0</v>
      </c>
      <c r="I52" s="269"/>
      <c r="J52" s="320">
        <f>SUM(D52:H52)</f>
        <v>0</v>
      </c>
      <c r="K52" s="128">
        <v>0</v>
      </c>
      <c r="L52" s="128">
        <v>0</v>
      </c>
      <c r="M52" s="313">
        <f>SUM(J52:L52)</f>
        <v>0</v>
      </c>
      <c r="N52" s="188"/>
    </row>
    <row r="53" spans="2:14" ht="10.5" customHeight="1" hidden="1">
      <c r="B53" s="184"/>
      <c r="C53" s="204"/>
      <c r="D53" s="276"/>
      <c r="E53" s="276"/>
      <c r="F53" s="276"/>
      <c r="G53" s="276"/>
      <c r="H53" s="309"/>
      <c r="I53" s="269"/>
      <c r="J53" s="320"/>
      <c r="K53" s="128"/>
      <c r="L53" s="128"/>
      <c r="M53" s="313"/>
      <c r="N53" s="188"/>
    </row>
    <row r="54" spans="2:14" ht="12.75" hidden="1">
      <c r="B54" s="184"/>
      <c r="C54" s="204" t="s">
        <v>146</v>
      </c>
      <c r="D54" s="119">
        <v>0</v>
      </c>
      <c r="E54" s="119">
        <v>0</v>
      </c>
      <c r="F54" s="119">
        <v>0</v>
      </c>
      <c r="G54" s="276"/>
      <c r="H54" s="122">
        <v>0</v>
      </c>
      <c r="I54" s="269">
        <v>0</v>
      </c>
      <c r="J54" s="326">
        <f>SUM(D54:I54)</f>
        <v>0</v>
      </c>
      <c r="K54" s="128">
        <v>0</v>
      </c>
      <c r="L54" s="128"/>
      <c r="M54" s="263">
        <f>SUM(J54:L54)</f>
        <v>0</v>
      </c>
      <c r="N54" s="188"/>
    </row>
    <row r="55" spans="2:14" ht="9" customHeight="1" hidden="1">
      <c r="B55" s="184"/>
      <c r="C55" s="204"/>
      <c r="D55" s="276"/>
      <c r="E55" s="276"/>
      <c r="F55" s="276"/>
      <c r="G55" s="276"/>
      <c r="H55" s="309"/>
      <c r="I55" s="269"/>
      <c r="J55" s="320"/>
      <c r="K55" s="128"/>
      <c r="L55" s="128"/>
      <c r="M55" s="313"/>
      <c r="N55" s="188"/>
    </row>
    <row r="56" spans="2:14" ht="12.75" hidden="1">
      <c r="B56" s="184"/>
      <c r="C56" s="204" t="s">
        <v>150</v>
      </c>
      <c r="D56" s="128">
        <v>0</v>
      </c>
      <c r="E56" s="128">
        <v>0</v>
      </c>
      <c r="F56" s="128">
        <v>0</v>
      </c>
      <c r="G56" s="119"/>
      <c r="H56" s="122">
        <v>0</v>
      </c>
      <c r="I56" s="128">
        <v>0</v>
      </c>
      <c r="J56" s="129">
        <f>SUM(D56:I56)</f>
        <v>0</v>
      </c>
      <c r="K56" s="128">
        <v>0</v>
      </c>
      <c r="L56" s="128">
        <v>0</v>
      </c>
      <c r="M56" s="313">
        <f>SUM(J56:K56)</f>
        <v>0</v>
      </c>
      <c r="N56" s="188"/>
    </row>
    <row r="57" spans="2:14" ht="12.75" hidden="1">
      <c r="B57" s="184"/>
      <c r="C57" s="204"/>
      <c r="D57" s="276"/>
      <c r="E57" s="276"/>
      <c r="F57" s="276"/>
      <c r="G57" s="276"/>
      <c r="H57" s="288"/>
      <c r="I57" s="276"/>
      <c r="J57" s="287"/>
      <c r="K57" s="276"/>
      <c r="L57" s="119"/>
      <c r="M57" s="129">
        <v>0</v>
      </c>
      <c r="N57" s="188"/>
    </row>
    <row r="58" spans="2:14" ht="12.75" hidden="1">
      <c r="B58" s="184"/>
      <c r="C58" s="204" t="s">
        <v>108</v>
      </c>
      <c r="D58" s="269">
        <v>0</v>
      </c>
      <c r="E58" s="269">
        <v>0</v>
      </c>
      <c r="F58" s="269">
        <v>0</v>
      </c>
      <c r="G58" s="276">
        <v>0</v>
      </c>
      <c r="H58" s="277">
        <v>0</v>
      </c>
      <c r="I58" s="269">
        <v>0</v>
      </c>
      <c r="J58" s="287">
        <f>SUM(D58:I58)</f>
        <v>0</v>
      </c>
      <c r="K58" s="269">
        <v>0</v>
      </c>
      <c r="L58" s="119">
        <v>0</v>
      </c>
      <c r="M58" s="265">
        <f>SUM(J58:L58)</f>
        <v>0</v>
      </c>
      <c r="N58" s="188"/>
    </row>
    <row r="59" spans="2:14" ht="12.75" hidden="1">
      <c r="B59" s="184"/>
      <c r="C59" s="204"/>
      <c r="D59" s="276"/>
      <c r="E59" s="276"/>
      <c r="F59" s="276"/>
      <c r="G59" s="276"/>
      <c r="H59" s="288"/>
      <c r="I59" s="276"/>
      <c r="J59" s="287"/>
      <c r="K59" s="276"/>
      <c r="L59" s="119"/>
      <c r="M59" s="265"/>
      <c r="N59" s="188"/>
    </row>
    <row r="60" spans="2:14" ht="12.75" hidden="1">
      <c r="B60" s="184"/>
      <c r="C60" s="204" t="s">
        <v>43</v>
      </c>
      <c r="D60" s="276">
        <v>0</v>
      </c>
      <c r="E60" s="276">
        <v>0</v>
      </c>
      <c r="F60" s="269">
        <v>0</v>
      </c>
      <c r="G60" s="276">
        <v>0</v>
      </c>
      <c r="H60" s="269">
        <v>0</v>
      </c>
      <c r="I60" s="269">
        <v>0</v>
      </c>
      <c r="J60" s="287">
        <f>SUM(D60:I60)</f>
        <v>0</v>
      </c>
      <c r="K60" s="269">
        <v>0</v>
      </c>
      <c r="L60" s="128">
        <v>0</v>
      </c>
      <c r="M60" s="265">
        <f>SUM(J60:L60)</f>
        <v>0</v>
      </c>
      <c r="N60" s="188"/>
    </row>
    <row r="61" spans="2:14" ht="12.75" hidden="1">
      <c r="B61" s="184"/>
      <c r="C61" s="204"/>
      <c r="D61" s="276"/>
      <c r="E61" s="276"/>
      <c r="F61" s="276"/>
      <c r="G61" s="276"/>
      <c r="H61" s="288"/>
      <c r="I61" s="276"/>
      <c r="J61" s="287"/>
      <c r="K61" s="276"/>
      <c r="L61" s="119"/>
      <c r="M61" s="265"/>
      <c r="N61" s="188"/>
    </row>
    <row r="62" spans="2:14" ht="12.75" hidden="1">
      <c r="B62" s="184"/>
      <c r="C62" s="204" t="s">
        <v>120</v>
      </c>
      <c r="D62" s="276">
        <v>0</v>
      </c>
      <c r="E62" s="276">
        <v>0</v>
      </c>
      <c r="F62" s="269">
        <v>0</v>
      </c>
      <c r="G62" s="276"/>
      <c r="H62" s="269">
        <v>0</v>
      </c>
      <c r="I62" s="269">
        <v>0</v>
      </c>
      <c r="J62" s="287">
        <f>SUM(D62:I62)</f>
        <v>0</v>
      </c>
      <c r="K62" s="269">
        <v>0</v>
      </c>
      <c r="L62" s="128">
        <v>0</v>
      </c>
      <c r="M62" s="265">
        <f>SUM(J62:L62)</f>
        <v>0</v>
      </c>
      <c r="N62" s="188"/>
    </row>
    <row r="63" spans="2:14" ht="12.75" hidden="1">
      <c r="B63" s="184"/>
      <c r="C63" s="204"/>
      <c r="D63" s="276"/>
      <c r="E63" s="276"/>
      <c r="F63" s="276"/>
      <c r="G63" s="276"/>
      <c r="H63" s="288"/>
      <c r="I63" s="276"/>
      <c r="J63" s="287"/>
      <c r="K63" s="276"/>
      <c r="L63" s="119"/>
      <c r="M63" s="265"/>
      <c r="N63" s="188"/>
    </row>
    <row r="64" spans="2:14" ht="12.75" hidden="1">
      <c r="B64" s="184"/>
      <c r="C64" s="204" t="s">
        <v>121</v>
      </c>
      <c r="D64" s="269">
        <v>0</v>
      </c>
      <c r="E64" s="269">
        <v>0</v>
      </c>
      <c r="F64" s="269">
        <v>0</v>
      </c>
      <c r="G64" s="286"/>
      <c r="H64" s="269">
        <v>0</v>
      </c>
      <c r="I64" s="269">
        <v>0</v>
      </c>
      <c r="J64" s="287">
        <f>SUM(D64:I64)</f>
        <v>0</v>
      </c>
      <c r="K64" s="269">
        <v>0</v>
      </c>
      <c r="L64" s="128">
        <v>0</v>
      </c>
      <c r="M64" s="265">
        <f>SUM(J64:L64)</f>
        <v>0</v>
      </c>
      <c r="N64" s="188"/>
    </row>
    <row r="65" spans="2:14" ht="12.75" hidden="1">
      <c r="B65" s="184"/>
      <c r="C65" s="204"/>
      <c r="D65" s="269"/>
      <c r="E65" s="269"/>
      <c r="F65" s="269"/>
      <c r="G65" s="286"/>
      <c r="H65" s="309"/>
      <c r="I65" s="269"/>
      <c r="J65" s="287"/>
      <c r="K65" s="269"/>
      <c r="L65" s="128"/>
      <c r="M65" s="265"/>
      <c r="N65" s="188"/>
    </row>
    <row r="66" spans="2:14" ht="12.75" hidden="1">
      <c r="B66" s="184"/>
      <c r="C66" s="204" t="s">
        <v>145</v>
      </c>
      <c r="D66" s="269"/>
      <c r="E66" s="269"/>
      <c r="F66" s="269"/>
      <c r="G66" s="286"/>
      <c r="H66" s="309"/>
      <c r="I66" s="269"/>
      <c r="J66" s="287"/>
      <c r="K66" s="269"/>
      <c r="L66" s="128"/>
      <c r="M66" s="265"/>
      <c r="N66" s="188"/>
    </row>
    <row r="67" spans="2:14" ht="12" customHeight="1">
      <c r="B67" s="184"/>
      <c r="C67" s="204"/>
      <c r="D67" s="289"/>
      <c r="E67" s="289"/>
      <c r="F67" s="289"/>
      <c r="G67" s="289"/>
      <c r="H67" s="290"/>
      <c r="I67" s="289"/>
      <c r="J67" s="291"/>
      <c r="K67" s="289"/>
      <c r="L67" s="306"/>
      <c r="M67" s="243"/>
      <c r="N67" s="188"/>
    </row>
    <row r="68" spans="2:15" s="216" customFormat="1" ht="13.5" thickBot="1">
      <c r="B68" s="215"/>
      <c r="C68" s="199" t="s">
        <v>162</v>
      </c>
      <c r="D68" s="247">
        <f aca="true" t="shared" si="1" ref="D68:K68">SUM(D42:D67)</f>
        <v>180721</v>
      </c>
      <c r="E68" s="247">
        <f t="shared" si="1"/>
        <v>69335</v>
      </c>
      <c r="F68" s="247">
        <f t="shared" si="1"/>
        <v>8227</v>
      </c>
      <c r="G68" s="247">
        <f t="shared" si="1"/>
        <v>1288</v>
      </c>
      <c r="H68" s="247">
        <f t="shared" si="1"/>
        <v>201865</v>
      </c>
      <c r="I68" s="311">
        <f t="shared" si="1"/>
        <v>0</v>
      </c>
      <c r="J68" s="247">
        <f t="shared" si="1"/>
        <v>461436</v>
      </c>
      <c r="K68" s="247">
        <f t="shared" si="1"/>
        <v>59074</v>
      </c>
      <c r="L68" s="267">
        <f>SUM(L38:L67)</f>
        <v>0</v>
      </c>
      <c r="M68" s="268">
        <f>SUM(M42:M67)</f>
        <v>520510</v>
      </c>
      <c r="N68" s="188"/>
      <c r="O68" s="183"/>
    </row>
    <row r="69" spans="2:14" s="216" customFormat="1" ht="13.5" thickTop="1">
      <c r="B69" s="215"/>
      <c r="C69" s="199"/>
      <c r="D69" s="248"/>
      <c r="E69" s="248"/>
      <c r="F69" s="248"/>
      <c r="G69" s="248"/>
      <c r="H69" s="249"/>
      <c r="I69" s="250"/>
      <c r="J69" s="248"/>
      <c r="K69" s="248"/>
      <c r="L69" s="248"/>
      <c r="M69" s="248"/>
      <c r="N69" s="217"/>
    </row>
    <row r="70" spans="2:14" s="216" customFormat="1" ht="12.75" hidden="1">
      <c r="B70" s="215"/>
      <c r="C70" s="199" t="s">
        <v>80</v>
      </c>
      <c r="D70" s="248"/>
      <c r="E70" s="248"/>
      <c r="F70" s="248"/>
      <c r="G70" s="248"/>
      <c r="H70" s="249"/>
      <c r="I70" s="248"/>
      <c r="J70" s="248"/>
      <c r="K70" s="248"/>
      <c r="L70" s="248"/>
      <c r="M70" s="248"/>
      <c r="N70" s="217"/>
    </row>
    <row r="71" spans="2:14" s="216" customFormat="1" ht="12.75" hidden="1">
      <c r="B71" s="215"/>
      <c r="C71" s="199"/>
      <c r="D71" s="248"/>
      <c r="E71" s="248"/>
      <c r="F71" s="248"/>
      <c r="G71" s="248"/>
      <c r="H71" s="249"/>
      <c r="I71" s="248"/>
      <c r="J71" s="248"/>
      <c r="K71" s="248"/>
      <c r="L71" s="248"/>
      <c r="M71" s="248"/>
      <c r="N71" s="217"/>
    </row>
    <row r="72" spans="2:14" s="216" customFormat="1" ht="12.75" hidden="1">
      <c r="B72" s="215"/>
      <c r="C72" s="204" t="s">
        <v>79</v>
      </c>
      <c r="D72" s="251"/>
      <c r="E72" s="251"/>
      <c r="F72" s="251"/>
      <c r="G72" s="251"/>
      <c r="H72" s="252"/>
      <c r="I72" s="251"/>
      <c r="J72" s="251"/>
      <c r="K72" s="251"/>
      <c r="L72" s="251"/>
      <c r="M72" s="251"/>
      <c r="N72" s="217"/>
    </row>
    <row r="73" spans="2:14" s="216" customFormat="1" ht="12.75" hidden="1">
      <c r="B73" s="215"/>
      <c r="C73" s="204"/>
      <c r="D73" s="251"/>
      <c r="E73" s="251"/>
      <c r="F73" s="251"/>
      <c r="G73" s="251"/>
      <c r="H73" s="252"/>
      <c r="I73" s="251"/>
      <c r="J73" s="251"/>
      <c r="K73" s="251"/>
      <c r="L73" s="251"/>
      <c r="M73" s="251"/>
      <c r="N73" s="217"/>
    </row>
    <row r="74" spans="2:14" s="216" customFormat="1" ht="12.75" hidden="1">
      <c r="B74" s="215"/>
      <c r="C74" s="204" t="s">
        <v>73</v>
      </c>
      <c r="D74" s="253">
        <v>0</v>
      </c>
      <c r="E74" s="253">
        <v>0</v>
      </c>
      <c r="F74" s="253">
        <v>0</v>
      </c>
      <c r="G74" s="253"/>
      <c r="H74" s="254">
        <v>0</v>
      </c>
      <c r="I74" s="253"/>
      <c r="J74" s="253">
        <f>SUM(D74:H74)</f>
        <v>0</v>
      </c>
      <c r="K74" s="251"/>
      <c r="L74" s="251"/>
      <c r="M74" s="251"/>
      <c r="N74" s="217"/>
    </row>
    <row r="75" spans="2:14" s="216" customFormat="1" ht="12.75" hidden="1">
      <c r="B75" s="215"/>
      <c r="C75" s="204"/>
      <c r="D75" s="251"/>
      <c r="E75" s="251"/>
      <c r="F75" s="251"/>
      <c r="G75" s="251"/>
      <c r="H75" s="252"/>
      <c r="I75" s="251"/>
      <c r="J75" s="251"/>
      <c r="K75" s="251"/>
      <c r="L75" s="251"/>
      <c r="M75" s="251"/>
      <c r="N75" s="217"/>
    </row>
    <row r="76" spans="2:14" s="216" customFormat="1" ht="12.75" hidden="1">
      <c r="B76" s="215"/>
      <c r="C76" s="204" t="s">
        <v>74</v>
      </c>
      <c r="D76" s="251">
        <f>SUM(D72:D74)</f>
        <v>0</v>
      </c>
      <c r="E76" s="251">
        <f>SUM(E72:E74)</f>
        <v>0</v>
      </c>
      <c r="F76" s="251">
        <f>SUM(F72:F74)</f>
        <v>0</v>
      </c>
      <c r="G76" s="251"/>
      <c r="H76" s="252">
        <f>SUM(H72:H74)</f>
        <v>0</v>
      </c>
      <c r="I76" s="251"/>
      <c r="J76" s="251">
        <f>SUM(D76:H76)</f>
        <v>0</v>
      </c>
      <c r="K76" s="251"/>
      <c r="L76" s="251"/>
      <c r="M76" s="251"/>
      <c r="N76" s="217"/>
    </row>
    <row r="77" spans="2:14" s="216" customFormat="1" ht="12.75" hidden="1">
      <c r="B77" s="215"/>
      <c r="C77" s="199"/>
      <c r="D77" s="248"/>
      <c r="E77" s="248"/>
      <c r="F77" s="248"/>
      <c r="G77" s="248"/>
      <c r="H77" s="249"/>
      <c r="I77" s="248"/>
      <c r="J77" s="248"/>
      <c r="K77" s="248"/>
      <c r="L77" s="248"/>
      <c r="M77" s="248"/>
      <c r="N77" s="217"/>
    </row>
    <row r="78" spans="2:14" s="216" customFormat="1" ht="6.75" customHeight="1">
      <c r="B78" s="215"/>
      <c r="C78" s="199"/>
      <c r="D78" s="248"/>
      <c r="E78" s="248"/>
      <c r="F78" s="248"/>
      <c r="G78" s="248"/>
      <c r="H78" s="249"/>
      <c r="I78" s="248"/>
      <c r="J78" s="248"/>
      <c r="K78" s="248"/>
      <c r="L78" s="248"/>
      <c r="M78" s="248"/>
      <c r="N78" s="217"/>
    </row>
    <row r="79" spans="2:14" s="216" customFormat="1" ht="12.75">
      <c r="B79" s="215"/>
      <c r="C79" s="237" t="s">
        <v>157</v>
      </c>
      <c r="D79" s="248"/>
      <c r="E79" s="248"/>
      <c r="F79" s="248"/>
      <c r="G79" s="248"/>
      <c r="H79" s="249"/>
      <c r="I79" s="248"/>
      <c r="J79" s="248"/>
      <c r="K79" s="248"/>
      <c r="L79" s="248"/>
      <c r="M79" s="248"/>
      <c r="N79" s="217"/>
    </row>
    <row r="80" spans="2:14" s="216" customFormat="1" ht="12.75">
      <c r="B80" s="215"/>
      <c r="C80" s="199"/>
      <c r="D80" s="248"/>
      <c r="E80" s="248"/>
      <c r="F80" s="248"/>
      <c r="G80" s="248"/>
      <c r="H80" s="249"/>
      <c r="I80" s="248"/>
      <c r="J80" s="248"/>
      <c r="K80" s="248"/>
      <c r="L80" s="248"/>
      <c r="M80" s="248"/>
      <c r="N80" s="217"/>
    </row>
    <row r="81" spans="2:14" s="216" customFormat="1" ht="12.75">
      <c r="B81" s="215"/>
      <c r="C81" s="204" t="s">
        <v>140</v>
      </c>
      <c r="D81" s="251">
        <v>180721</v>
      </c>
      <c r="E81" s="251">
        <v>69335</v>
      </c>
      <c r="F81" s="251">
        <v>7568</v>
      </c>
      <c r="G81" s="260">
        <v>0</v>
      </c>
      <c r="H81" s="252">
        <v>151201</v>
      </c>
      <c r="I81" s="128">
        <v>0</v>
      </c>
      <c r="J81" s="248">
        <f>SUM(D81:I81)</f>
        <v>408825</v>
      </c>
      <c r="K81" s="264">
        <v>47236</v>
      </c>
      <c r="L81" s="264">
        <f>L137</f>
        <v>0</v>
      </c>
      <c r="M81" s="248">
        <f>SUM(J81:L81)</f>
        <v>456061</v>
      </c>
      <c r="N81" s="217"/>
    </row>
    <row r="82" spans="2:14" s="216" customFormat="1" ht="12.75">
      <c r="B82" s="215"/>
      <c r="C82" s="199"/>
      <c r="D82" s="248"/>
      <c r="E82" s="248"/>
      <c r="F82" s="248"/>
      <c r="G82" s="263"/>
      <c r="H82" s="249"/>
      <c r="I82" s="248"/>
      <c r="J82" s="248"/>
      <c r="K82" s="248"/>
      <c r="L82" s="248"/>
      <c r="M82" s="248"/>
      <c r="N82" s="217"/>
    </row>
    <row r="83" spans="2:14" s="216" customFormat="1" ht="12.75">
      <c r="B83" s="215"/>
      <c r="C83" s="204" t="s">
        <v>184</v>
      </c>
      <c r="D83" s="128">
        <v>0</v>
      </c>
      <c r="E83" s="128">
        <v>0</v>
      </c>
      <c r="F83" s="238">
        <f>'IS'!G39</f>
        <v>1428</v>
      </c>
      <c r="G83" s="262">
        <f>'IS'!G40</f>
        <v>0</v>
      </c>
      <c r="H83" s="128">
        <f>'IS'!G47</f>
        <v>-3329</v>
      </c>
      <c r="I83" s="128">
        <v>0</v>
      </c>
      <c r="J83" s="248">
        <f>SUM(D83:I83)</f>
        <v>-1901</v>
      </c>
      <c r="K83" s="128">
        <f>'IS'!G48</f>
        <v>-360</v>
      </c>
      <c r="L83" s="128">
        <v>0</v>
      </c>
      <c r="M83" s="248">
        <f>SUM(J83:L83)</f>
        <v>-2261</v>
      </c>
      <c r="N83" s="217"/>
    </row>
    <row r="84" spans="2:14" s="216" customFormat="1" ht="12.75" hidden="1">
      <c r="B84" s="215"/>
      <c r="C84" s="199"/>
      <c r="D84" s="248"/>
      <c r="E84" s="248"/>
      <c r="F84" s="248"/>
      <c r="G84" s="263"/>
      <c r="H84" s="249"/>
      <c r="I84" s="248"/>
      <c r="J84" s="248"/>
      <c r="K84" s="248"/>
      <c r="L84" s="248"/>
      <c r="M84" s="248"/>
      <c r="N84" s="217"/>
    </row>
    <row r="85" spans="2:14" s="221" customFormat="1" ht="12.75" hidden="1">
      <c r="B85" s="218"/>
      <c r="C85" s="219" t="s">
        <v>173</v>
      </c>
      <c r="D85" s="128">
        <v>0</v>
      </c>
      <c r="E85" s="128">
        <v>0</v>
      </c>
      <c r="F85" s="128">
        <v>0</v>
      </c>
      <c r="G85" s="164">
        <v>0</v>
      </c>
      <c r="H85" s="257">
        <v>0</v>
      </c>
      <c r="I85" s="128">
        <v>0</v>
      </c>
      <c r="J85" s="248">
        <f>SUM(D85:I85)</f>
        <v>0</v>
      </c>
      <c r="K85" s="256">
        <v>0</v>
      </c>
      <c r="L85" s="128">
        <v>0</v>
      </c>
      <c r="M85" s="248">
        <f>SUM(J85:L85)</f>
        <v>0</v>
      </c>
      <c r="N85" s="220"/>
    </row>
    <row r="86" spans="2:14" s="216" customFormat="1" ht="12.75" hidden="1">
      <c r="B86" s="215"/>
      <c r="C86" s="204"/>
      <c r="D86" s="251"/>
      <c r="E86" s="251"/>
      <c r="F86" s="251"/>
      <c r="G86" s="251"/>
      <c r="H86" s="252"/>
      <c r="I86" s="251"/>
      <c r="J86" s="248"/>
      <c r="K86" s="251"/>
      <c r="L86" s="251"/>
      <c r="M86" s="248"/>
      <c r="N86" s="217"/>
    </row>
    <row r="87" spans="2:14" s="216" customFormat="1" ht="12.75" hidden="1">
      <c r="B87" s="215"/>
      <c r="C87" s="204" t="s">
        <v>113</v>
      </c>
      <c r="D87" s="238">
        <v>0</v>
      </c>
      <c r="E87" s="238">
        <v>0</v>
      </c>
      <c r="F87" s="238">
        <v>0</v>
      </c>
      <c r="G87" s="238">
        <v>0</v>
      </c>
      <c r="H87" s="239">
        <v>0</v>
      </c>
      <c r="I87" s="238">
        <v>0</v>
      </c>
      <c r="J87" s="240">
        <f>SUM(D87:I87)</f>
        <v>0</v>
      </c>
      <c r="K87" s="238">
        <v>0</v>
      </c>
      <c r="L87" s="238">
        <v>0</v>
      </c>
      <c r="M87" s="248">
        <f>SUM(J87:K87)</f>
        <v>0</v>
      </c>
      <c r="N87" s="217"/>
    </row>
    <row r="88" spans="2:14" s="216" customFormat="1" ht="12.75" hidden="1">
      <c r="B88" s="215"/>
      <c r="C88" s="204"/>
      <c r="D88" s="238"/>
      <c r="E88" s="238"/>
      <c r="F88" s="238"/>
      <c r="G88" s="238"/>
      <c r="H88" s="239"/>
      <c r="I88" s="238"/>
      <c r="J88" s="240"/>
      <c r="K88" s="238"/>
      <c r="L88" s="238"/>
      <c r="M88" s="248"/>
      <c r="N88" s="217"/>
    </row>
    <row r="89" spans="2:14" s="216" customFormat="1" ht="12.75" hidden="1">
      <c r="B89" s="215"/>
      <c r="C89" s="204" t="s">
        <v>122</v>
      </c>
      <c r="D89" s="128">
        <v>0</v>
      </c>
      <c r="E89" s="128">
        <v>0</v>
      </c>
      <c r="F89" s="128">
        <v>0</v>
      </c>
      <c r="G89" s="238">
        <v>0</v>
      </c>
      <c r="H89" s="128">
        <v>0</v>
      </c>
      <c r="I89" s="128">
        <v>0</v>
      </c>
      <c r="J89" s="263">
        <f>SUM(D89:I89)</f>
        <v>0</v>
      </c>
      <c r="K89" s="262">
        <v>0</v>
      </c>
      <c r="L89" s="128">
        <v>0</v>
      </c>
      <c r="M89" s="263">
        <f>SUM(J89:L89)</f>
        <v>0</v>
      </c>
      <c r="N89" s="217"/>
    </row>
    <row r="90" spans="2:14" s="216" customFormat="1" ht="12.75">
      <c r="B90" s="215"/>
      <c r="C90" s="199"/>
      <c r="D90" s="251"/>
      <c r="E90" s="251"/>
      <c r="F90" s="251"/>
      <c r="G90" s="251"/>
      <c r="H90" s="252"/>
      <c r="I90" s="251"/>
      <c r="J90" s="248"/>
      <c r="K90" s="251"/>
      <c r="L90" s="251"/>
      <c r="M90" s="248"/>
      <c r="N90" s="217"/>
    </row>
    <row r="91" spans="2:14" s="216" customFormat="1" ht="12.75">
      <c r="B91" s="215"/>
      <c r="C91" s="204" t="s">
        <v>158</v>
      </c>
      <c r="D91" s="128">
        <v>0</v>
      </c>
      <c r="E91" s="128">
        <v>0</v>
      </c>
      <c r="F91" s="128">
        <v>0</v>
      </c>
      <c r="G91" s="260">
        <v>0</v>
      </c>
      <c r="H91" s="308">
        <v>0</v>
      </c>
      <c r="I91" s="128">
        <v>0</v>
      </c>
      <c r="J91" s="325">
        <f>SUM(D91:I91)</f>
        <v>0</v>
      </c>
      <c r="K91" s="128">
        <v>-750</v>
      </c>
      <c r="L91" s="128">
        <v>0</v>
      </c>
      <c r="M91" s="248">
        <f>SUM(J91:L91)</f>
        <v>-750</v>
      </c>
      <c r="N91" s="217"/>
    </row>
    <row r="92" spans="2:14" s="216" customFormat="1" ht="12.75" hidden="1">
      <c r="B92" s="215"/>
      <c r="C92" s="204"/>
      <c r="D92" s="251"/>
      <c r="E92" s="251"/>
      <c r="F92" s="251"/>
      <c r="G92" s="251"/>
      <c r="H92" s="252"/>
      <c r="I92" s="251"/>
      <c r="J92" s="240"/>
      <c r="K92" s="251"/>
      <c r="L92" s="251"/>
      <c r="M92" s="248"/>
      <c r="N92" s="217"/>
    </row>
    <row r="93" spans="2:14" s="216" customFormat="1" ht="12.75" hidden="1">
      <c r="B93" s="215"/>
      <c r="C93" s="204" t="s">
        <v>125</v>
      </c>
      <c r="D93" s="128">
        <v>0</v>
      </c>
      <c r="E93" s="128">
        <v>0</v>
      </c>
      <c r="F93" s="128">
        <v>0</v>
      </c>
      <c r="G93" s="251"/>
      <c r="H93" s="128">
        <v>0</v>
      </c>
      <c r="I93" s="128">
        <v>0</v>
      </c>
      <c r="J93" s="263">
        <f>SUM(D93:I93)</f>
        <v>0</v>
      </c>
      <c r="K93" s="128">
        <v>0</v>
      </c>
      <c r="L93" s="251">
        <v>0</v>
      </c>
      <c r="M93" s="248">
        <f>SUM(J93:L93)</f>
        <v>0</v>
      </c>
      <c r="N93" s="217"/>
    </row>
    <row r="94" spans="2:14" s="216" customFormat="1" ht="12.75" hidden="1">
      <c r="B94" s="215"/>
      <c r="C94" s="199"/>
      <c r="D94" s="251"/>
      <c r="E94" s="251"/>
      <c r="F94" s="251"/>
      <c r="G94" s="251"/>
      <c r="H94" s="252"/>
      <c r="I94" s="251"/>
      <c r="J94" s="248"/>
      <c r="K94" s="251"/>
      <c r="L94" s="251"/>
      <c r="M94" s="248"/>
      <c r="N94" s="217"/>
    </row>
    <row r="95" spans="2:14" s="216" customFormat="1" ht="12.75" hidden="1">
      <c r="B95" s="215"/>
      <c r="C95" s="204" t="s">
        <v>43</v>
      </c>
      <c r="D95" s="128">
        <v>0</v>
      </c>
      <c r="E95" s="128">
        <v>0</v>
      </c>
      <c r="F95" s="128">
        <v>0</v>
      </c>
      <c r="G95" s="251">
        <v>0</v>
      </c>
      <c r="H95" s="128">
        <v>0</v>
      </c>
      <c r="I95" s="128">
        <v>0</v>
      </c>
      <c r="J95" s="248">
        <f>SUM(D95:I95)</f>
        <v>0</v>
      </c>
      <c r="K95" s="128">
        <v>0</v>
      </c>
      <c r="L95" s="128">
        <v>0</v>
      </c>
      <c r="M95" s="248">
        <f>SUM(J95:L95)</f>
        <v>0</v>
      </c>
      <c r="N95" s="217"/>
    </row>
    <row r="96" spans="2:14" s="216" customFormat="1" ht="12.75" hidden="1">
      <c r="B96" s="215"/>
      <c r="C96" s="199"/>
      <c r="D96" s="251"/>
      <c r="E96" s="251"/>
      <c r="F96" s="251"/>
      <c r="G96" s="251"/>
      <c r="H96" s="252"/>
      <c r="I96" s="251"/>
      <c r="J96" s="248"/>
      <c r="K96" s="251"/>
      <c r="L96" s="251"/>
      <c r="M96" s="248"/>
      <c r="N96" s="217"/>
    </row>
    <row r="97" spans="2:14" s="216" customFormat="1" ht="12.75" hidden="1">
      <c r="B97" s="215"/>
      <c r="C97" s="204" t="s">
        <v>130</v>
      </c>
      <c r="D97" s="128">
        <v>0</v>
      </c>
      <c r="E97" s="128">
        <v>0</v>
      </c>
      <c r="F97" s="260">
        <v>0</v>
      </c>
      <c r="G97" s="251">
        <v>0</v>
      </c>
      <c r="H97" s="261">
        <v>0</v>
      </c>
      <c r="I97" s="260">
        <v>0</v>
      </c>
      <c r="J97" s="263">
        <f>SUM(D97:I97)</f>
        <v>0</v>
      </c>
      <c r="K97" s="260">
        <v>0</v>
      </c>
      <c r="L97" s="260">
        <v>0</v>
      </c>
      <c r="M97" s="263">
        <f>SUM(J97:L97)</f>
        <v>0</v>
      </c>
      <c r="N97" s="217"/>
    </row>
    <row r="98" spans="2:14" s="216" customFormat="1" ht="12.75" hidden="1">
      <c r="B98" s="215"/>
      <c r="C98" s="199"/>
      <c r="D98" s="251"/>
      <c r="E98" s="251"/>
      <c r="F98" s="251"/>
      <c r="G98" s="251"/>
      <c r="H98" s="252"/>
      <c r="I98" s="251"/>
      <c r="J98" s="248"/>
      <c r="K98" s="251"/>
      <c r="L98" s="260"/>
      <c r="M98" s="248"/>
      <c r="N98" s="217"/>
    </row>
    <row r="99" spans="2:14" s="216" customFormat="1" ht="12.75" hidden="1">
      <c r="B99" s="215"/>
      <c r="C99" s="204" t="s">
        <v>131</v>
      </c>
      <c r="D99" s="128">
        <v>0</v>
      </c>
      <c r="E99" s="128">
        <v>0</v>
      </c>
      <c r="F99" s="128">
        <v>0</v>
      </c>
      <c r="G99" s="251">
        <v>0</v>
      </c>
      <c r="H99" s="128">
        <v>0</v>
      </c>
      <c r="I99" s="128">
        <v>0</v>
      </c>
      <c r="J99" s="263">
        <f>SUM(D99:I99)</f>
        <v>0</v>
      </c>
      <c r="K99" s="128">
        <v>0</v>
      </c>
      <c r="L99" s="128">
        <v>0</v>
      </c>
      <c r="M99" s="263">
        <f>SUM(J99:L99)</f>
        <v>0</v>
      </c>
      <c r="N99" s="217"/>
    </row>
    <row r="100" spans="2:14" s="216" customFormat="1" ht="12.75" hidden="1">
      <c r="B100" s="215"/>
      <c r="C100" s="204"/>
      <c r="D100" s="251"/>
      <c r="E100" s="251"/>
      <c r="F100" s="128"/>
      <c r="G100" s="251"/>
      <c r="H100" s="122"/>
      <c r="I100" s="128"/>
      <c r="J100" s="248"/>
      <c r="K100" s="128"/>
      <c r="L100" s="128"/>
      <c r="M100" s="255"/>
      <c r="N100" s="217"/>
    </row>
    <row r="101" spans="2:14" s="216" customFormat="1" ht="12.75" hidden="1">
      <c r="B101" s="215"/>
      <c r="C101" s="204" t="s">
        <v>132</v>
      </c>
      <c r="D101" s="41">
        <v>0</v>
      </c>
      <c r="E101" s="128">
        <v>0</v>
      </c>
      <c r="F101" s="128">
        <v>0</v>
      </c>
      <c r="G101" s="251"/>
      <c r="H101" s="122">
        <v>0</v>
      </c>
      <c r="I101" s="128">
        <v>0</v>
      </c>
      <c r="J101" s="263">
        <f>SUM(D101:I101)</f>
        <v>0</v>
      </c>
      <c r="K101" s="128">
        <v>0</v>
      </c>
      <c r="L101" s="128">
        <v>0</v>
      </c>
      <c r="M101" s="263">
        <f>SUM(J101:L101)</f>
        <v>0</v>
      </c>
      <c r="N101" s="217"/>
    </row>
    <row r="102" spans="2:14" s="216" customFormat="1" ht="12" customHeight="1">
      <c r="B102" s="215"/>
      <c r="C102" s="199"/>
      <c r="D102" s="258"/>
      <c r="E102" s="258"/>
      <c r="F102" s="258"/>
      <c r="G102" s="258"/>
      <c r="H102" s="259"/>
      <c r="I102" s="258"/>
      <c r="J102" s="258"/>
      <c r="K102" s="258"/>
      <c r="L102" s="258"/>
      <c r="M102" s="258"/>
      <c r="N102" s="217"/>
    </row>
    <row r="103" spans="2:14" s="216" customFormat="1" ht="13.5" thickBot="1">
      <c r="B103" s="215"/>
      <c r="C103" s="214" t="s">
        <v>159</v>
      </c>
      <c r="D103" s="268">
        <f>SUM(D81:D102)</f>
        <v>180721</v>
      </c>
      <c r="E103" s="268">
        <f>SUM(E81:E102)</f>
        <v>69335</v>
      </c>
      <c r="F103" s="268">
        <f>SUM(F81:F102)</f>
        <v>8996</v>
      </c>
      <c r="G103" s="284">
        <f>SUM(G83:G102)</f>
        <v>0</v>
      </c>
      <c r="H103" s="268">
        <f aca="true" t="shared" si="2" ref="H103:M103">SUM(H81:H102)</f>
        <v>147872</v>
      </c>
      <c r="I103" s="284">
        <f t="shared" si="2"/>
        <v>0</v>
      </c>
      <c r="J103" s="268">
        <f t="shared" si="2"/>
        <v>406924</v>
      </c>
      <c r="K103" s="268">
        <f t="shared" si="2"/>
        <v>46126</v>
      </c>
      <c r="L103" s="284">
        <f t="shared" si="2"/>
        <v>0</v>
      </c>
      <c r="M103" s="268">
        <f t="shared" si="2"/>
        <v>453050</v>
      </c>
      <c r="N103" s="217"/>
    </row>
    <row r="104" spans="2:14" ht="14.25" thickBot="1" thickTop="1">
      <c r="B104" s="222"/>
      <c r="C104" s="223"/>
      <c r="D104" s="236"/>
      <c r="E104" s="236"/>
      <c r="F104" s="236"/>
      <c r="G104" s="236"/>
      <c r="H104" s="236"/>
      <c r="I104" s="236"/>
      <c r="J104" s="236"/>
      <c r="K104" s="236"/>
      <c r="L104" s="236"/>
      <c r="M104" s="236"/>
      <c r="N104" s="224"/>
    </row>
    <row r="105" spans="3:14" ht="12.75">
      <c r="C105" s="185"/>
      <c r="D105" s="212"/>
      <c r="E105" s="212"/>
      <c r="F105" s="185"/>
      <c r="G105" s="185"/>
      <c r="H105" s="185"/>
      <c r="I105" s="185"/>
      <c r="J105" s="185"/>
      <c r="K105" s="185"/>
      <c r="L105" s="185"/>
      <c r="M105" s="185"/>
      <c r="N105" s="185"/>
    </row>
    <row r="106" spans="3:14" ht="12.75">
      <c r="C106" s="185"/>
      <c r="D106" s="212"/>
      <c r="E106" s="212"/>
      <c r="F106" s="185"/>
      <c r="G106" s="185"/>
      <c r="H106" s="185"/>
      <c r="I106" s="185"/>
      <c r="J106" s="185"/>
      <c r="K106" s="185"/>
      <c r="L106" s="185"/>
      <c r="M106" s="185"/>
      <c r="N106" s="185"/>
    </row>
    <row r="107" spans="3:14" ht="12.75">
      <c r="C107" s="185"/>
      <c r="D107" s="212"/>
      <c r="E107" s="212"/>
      <c r="F107" s="185"/>
      <c r="G107" s="185"/>
      <c r="H107" s="185"/>
      <c r="I107" s="185"/>
      <c r="J107" s="185"/>
      <c r="K107" s="185"/>
      <c r="L107" s="185"/>
      <c r="M107" s="185"/>
      <c r="N107" s="185"/>
    </row>
    <row r="108" spans="4:5" ht="12.75">
      <c r="D108" s="225"/>
      <c r="E108" s="225"/>
    </row>
    <row r="109" spans="4:5" ht="12.75">
      <c r="D109" s="225"/>
      <c r="E109" s="225"/>
    </row>
    <row r="110" spans="4:5" ht="12.75">
      <c r="D110" s="225"/>
      <c r="E110" s="225"/>
    </row>
    <row r="111" spans="4:5" ht="12.75">
      <c r="D111" s="225"/>
      <c r="E111" s="225"/>
    </row>
    <row r="112" spans="4:5" ht="12.75">
      <c r="D112" s="225"/>
      <c r="E112" s="225"/>
    </row>
    <row r="113" spans="4:5" ht="12.75">
      <c r="D113" s="225"/>
      <c r="E113" s="225"/>
    </row>
    <row r="115" spans="4:5" ht="12.75">
      <c r="D115" s="225"/>
      <c r="E115" s="225"/>
    </row>
    <row r="116" spans="4:5" ht="12.75">
      <c r="D116" s="225"/>
      <c r="E116" s="225"/>
    </row>
    <row r="117" spans="4:5" ht="12.75">
      <c r="D117" s="225"/>
      <c r="E117" s="225"/>
    </row>
  </sheetData>
  <sheetProtection/>
  <mergeCells count="7">
    <mergeCell ref="D8:F8"/>
    <mergeCell ref="C6:M6"/>
    <mergeCell ref="D20:J20"/>
    <mergeCell ref="C7:M7"/>
    <mergeCell ref="C10:M10"/>
    <mergeCell ref="C11:M11"/>
    <mergeCell ref="C12:M12"/>
  </mergeCells>
  <printOptions horizontalCentered="1"/>
  <pageMargins left="0.12" right="0.41" top="0.37" bottom="0.16" header="0.37" footer="0.16"/>
  <pageSetup horizontalDpi="600" verticalDpi="600" orientation="landscape" paperSize="9" scale="79" r:id="rId2"/>
  <drawing r:id="rId1"/>
</worksheet>
</file>

<file path=xl/worksheets/sheet4.xml><?xml version="1.0" encoding="utf-8"?>
<worksheet xmlns="http://schemas.openxmlformats.org/spreadsheetml/2006/main" xmlns:r="http://schemas.openxmlformats.org/officeDocument/2006/relationships">
  <dimension ref="A1:R75"/>
  <sheetViews>
    <sheetView zoomScale="86" zoomScaleNormal="86" zoomScaleSheetLayoutView="100" zoomScalePageLayoutView="0" workbookViewId="0" topLeftCell="A60">
      <selection activeCell="C10" sqref="C10:H10"/>
    </sheetView>
  </sheetViews>
  <sheetFormatPr defaultColWidth="9.140625" defaultRowHeight="14.25"/>
  <cols>
    <col min="1" max="1" width="3.00390625" style="1" customWidth="1"/>
    <col min="2" max="2" width="2.140625" style="1" customWidth="1"/>
    <col min="3" max="3" width="2.57421875" style="1" customWidth="1"/>
    <col min="4" max="4" width="3.140625" style="1" customWidth="1"/>
    <col min="5" max="5" width="45.57421875" style="1" customWidth="1"/>
    <col min="6" max="6" width="26.00390625" style="1" customWidth="1"/>
    <col min="7" max="7" width="31.421875" style="149" customWidth="1"/>
    <col min="8" max="8" width="31.421875" style="14" customWidth="1"/>
    <col min="9" max="9" width="3.421875" style="1" customWidth="1"/>
    <col min="10" max="10" width="9.57421875" style="1" customWidth="1"/>
    <col min="11" max="11" width="11.57421875" style="1" bestFit="1" customWidth="1"/>
    <col min="12" max="16384" width="9.57421875" style="1" customWidth="1"/>
  </cols>
  <sheetData>
    <row r="1" spans="2:9" ht="12.75">
      <c r="B1" s="47"/>
      <c r="C1" s="24"/>
      <c r="D1" s="24"/>
      <c r="E1" s="24"/>
      <c r="F1" s="24"/>
      <c r="G1" s="140"/>
      <c r="H1" s="104"/>
      <c r="I1" s="3"/>
    </row>
    <row r="2" spans="2:9" ht="12.75">
      <c r="B2" s="12"/>
      <c r="C2" s="28"/>
      <c r="D2" s="28"/>
      <c r="E2" s="28"/>
      <c r="F2" s="28"/>
      <c r="G2" s="135"/>
      <c r="H2" s="10"/>
      <c r="I2" s="5"/>
    </row>
    <row r="3" spans="2:9" ht="12.75" customHeight="1">
      <c r="B3" s="12"/>
      <c r="C3" s="28"/>
      <c r="D3" s="28"/>
      <c r="E3" s="28"/>
      <c r="F3" s="28"/>
      <c r="G3" s="135"/>
      <c r="H3" s="10"/>
      <c r="I3" s="5"/>
    </row>
    <row r="4" spans="2:9" ht="12.75" customHeight="1">
      <c r="B4" s="12"/>
      <c r="C4" s="10"/>
      <c r="D4" s="10"/>
      <c r="E4" s="10"/>
      <c r="F4" s="10"/>
      <c r="G4" s="135"/>
      <c r="H4" s="18"/>
      <c r="I4" s="5"/>
    </row>
    <row r="5" spans="2:9" ht="15" customHeight="1">
      <c r="B5" s="12"/>
      <c r="C5" s="10"/>
      <c r="D5" s="10"/>
      <c r="E5" s="10"/>
      <c r="F5" s="10"/>
      <c r="G5" s="135"/>
      <c r="H5" s="18"/>
      <c r="I5" s="5"/>
    </row>
    <row r="6" spans="2:9" ht="12.75">
      <c r="B6" s="12"/>
      <c r="C6" s="349" t="str">
        <f>'BS'!C6</f>
        <v>(Company No : 363984-X)</v>
      </c>
      <c r="D6" s="349"/>
      <c r="E6" s="349"/>
      <c r="F6" s="349"/>
      <c r="G6" s="349"/>
      <c r="H6" s="349"/>
      <c r="I6" s="5"/>
    </row>
    <row r="7" spans="2:9" ht="12.75">
      <c r="B7" s="12"/>
      <c r="C7" s="350" t="s">
        <v>0</v>
      </c>
      <c r="D7" s="350"/>
      <c r="E7" s="350"/>
      <c r="F7" s="350"/>
      <c r="G7" s="350"/>
      <c r="H7" s="350"/>
      <c r="I7" s="5"/>
    </row>
    <row r="8" spans="2:9" ht="12.75">
      <c r="B8" s="12"/>
      <c r="C8" s="10"/>
      <c r="D8" s="10"/>
      <c r="E8" s="10"/>
      <c r="F8" s="10"/>
      <c r="G8" s="135"/>
      <c r="H8" s="18"/>
      <c r="I8" s="5"/>
    </row>
    <row r="9" spans="2:9" ht="12.75">
      <c r="B9" s="12"/>
      <c r="C9" s="366" t="s">
        <v>35</v>
      </c>
      <c r="D9" s="366"/>
      <c r="E9" s="366"/>
      <c r="F9" s="366"/>
      <c r="G9" s="366"/>
      <c r="H9" s="366"/>
      <c r="I9" s="5"/>
    </row>
    <row r="10" spans="2:18" ht="12.75">
      <c r="B10" s="12"/>
      <c r="C10" s="366" t="str">
        <f>'BS'!C10</f>
        <v>For The Period Ended 31 March 2010</v>
      </c>
      <c r="D10" s="366"/>
      <c r="E10" s="366"/>
      <c r="F10" s="366"/>
      <c r="G10" s="366"/>
      <c r="H10" s="366"/>
      <c r="I10" s="5"/>
      <c r="L10" s="351"/>
      <c r="M10" s="351"/>
      <c r="N10" s="351"/>
      <c r="O10" s="351"/>
      <c r="P10" s="351"/>
      <c r="Q10" s="351"/>
      <c r="R10" s="343"/>
    </row>
    <row r="11" spans="2:18" ht="12.75">
      <c r="B11" s="12"/>
      <c r="C11" s="367" t="s">
        <v>36</v>
      </c>
      <c r="D11" s="367"/>
      <c r="E11" s="367"/>
      <c r="F11" s="367"/>
      <c r="G11" s="367"/>
      <c r="H11" s="367"/>
      <c r="I11" s="5"/>
      <c r="L11" s="68"/>
      <c r="M11" s="68"/>
      <c r="N11" s="68"/>
      <c r="O11" s="68"/>
      <c r="P11" s="68"/>
      <c r="Q11" s="68"/>
      <c r="R11" s="69"/>
    </row>
    <row r="12" spans="2:16" ht="12.75">
      <c r="B12" s="12"/>
      <c r="C12" s="10"/>
      <c r="D12" s="10"/>
      <c r="E12" s="10"/>
      <c r="F12" s="10"/>
      <c r="G12" s="135"/>
      <c r="H12" s="18"/>
      <c r="I12" s="5"/>
      <c r="L12" s="49"/>
      <c r="M12" s="49"/>
      <c r="N12" s="49"/>
      <c r="P12" s="49"/>
    </row>
    <row r="13" spans="2:9" ht="12.75">
      <c r="B13" s="12"/>
      <c r="C13" s="50" t="s">
        <v>178</v>
      </c>
      <c r="D13" s="51"/>
      <c r="E13" s="51"/>
      <c r="F13" s="51"/>
      <c r="G13" s="51"/>
      <c r="H13" s="52"/>
      <c r="I13" s="5"/>
    </row>
    <row r="14" spans="2:9" ht="12.75">
      <c r="B14" s="12"/>
      <c r="C14" s="53"/>
      <c r="D14" s="53"/>
      <c r="E14" s="53"/>
      <c r="F14" s="53"/>
      <c r="G14" s="141"/>
      <c r="H14" s="53"/>
      <c r="I14" s="5"/>
    </row>
    <row r="15" spans="2:9" ht="12.75">
      <c r="B15" s="12"/>
      <c r="C15" s="54"/>
      <c r="D15" s="55"/>
      <c r="E15" s="55"/>
      <c r="F15" s="55"/>
      <c r="G15" s="142"/>
      <c r="H15" s="56"/>
      <c r="I15" s="5"/>
    </row>
    <row r="16" spans="2:9" ht="12.75" customHeight="1" hidden="1">
      <c r="B16" s="12"/>
      <c r="C16" s="57"/>
      <c r="D16" s="10"/>
      <c r="E16" s="10"/>
      <c r="F16" s="10"/>
      <c r="G16" s="82"/>
      <c r="H16" s="58"/>
      <c r="I16" s="5"/>
    </row>
    <row r="17" spans="2:9" ht="12.75" customHeight="1">
      <c r="B17" s="12"/>
      <c r="C17" s="57"/>
      <c r="D17" s="10"/>
      <c r="E17" s="10"/>
      <c r="F17" s="10"/>
      <c r="G17" s="143" t="s">
        <v>25</v>
      </c>
      <c r="H17" s="117" t="s">
        <v>26</v>
      </c>
      <c r="I17" s="5"/>
    </row>
    <row r="18" spans="2:9" ht="12.75" customHeight="1">
      <c r="B18" s="12"/>
      <c r="C18" s="57"/>
      <c r="D18" s="10"/>
      <c r="E18" s="10"/>
      <c r="F18" s="10"/>
      <c r="G18" s="143" t="s">
        <v>27</v>
      </c>
      <c r="H18" s="117" t="s">
        <v>28</v>
      </c>
      <c r="I18" s="5"/>
    </row>
    <row r="19" spans="2:9" ht="12.75">
      <c r="B19" s="12"/>
      <c r="C19" s="59"/>
      <c r="D19" s="10"/>
      <c r="E19" s="10"/>
      <c r="F19" s="10"/>
      <c r="G19" s="143" t="s">
        <v>29</v>
      </c>
      <c r="H19" s="117" t="s">
        <v>30</v>
      </c>
      <c r="I19" s="5"/>
    </row>
    <row r="20" spans="2:9" ht="12.75">
      <c r="B20" s="12"/>
      <c r="C20" s="59"/>
      <c r="D20" s="10"/>
      <c r="E20" s="10"/>
      <c r="F20" s="10"/>
      <c r="G20" s="230">
        <v>40268</v>
      </c>
      <c r="H20" s="145">
        <v>39903</v>
      </c>
      <c r="I20" s="5"/>
    </row>
    <row r="21" spans="2:9" ht="12.75">
      <c r="B21" s="12"/>
      <c r="C21" s="65"/>
      <c r="D21" s="66"/>
      <c r="E21" s="66"/>
      <c r="F21" s="66"/>
      <c r="G21" s="144" t="s">
        <v>70</v>
      </c>
      <c r="H21" s="112" t="s">
        <v>70</v>
      </c>
      <c r="I21" s="5"/>
    </row>
    <row r="22" spans="2:9" ht="12.75">
      <c r="B22" s="12"/>
      <c r="C22" s="59"/>
      <c r="D22" s="10"/>
      <c r="E22" s="10"/>
      <c r="F22" s="10"/>
      <c r="G22" s="145"/>
      <c r="H22" s="118"/>
      <c r="I22" s="5"/>
    </row>
    <row r="23" spans="2:9" ht="12.75">
      <c r="B23" s="12"/>
      <c r="C23" s="57" t="s">
        <v>44</v>
      </c>
      <c r="D23" s="10"/>
      <c r="E23" s="10"/>
      <c r="F23" s="10"/>
      <c r="G23" s="82"/>
      <c r="H23" s="11"/>
      <c r="I23" s="5"/>
    </row>
    <row r="24" spans="2:9" ht="12.75">
      <c r="B24" s="12"/>
      <c r="C24" s="59" t="s">
        <v>147</v>
      </c>
      <c r="D24" s="10"/>
      <c r="E24" s="10"/>
      <c r="F24" s="11"/>
      <c r="G24" s="128">
        <f>'IS'!F33</f>
        <v>15036</v>
      </c>
      <c r="H24" s="119">
        <v>-3716</v>
      </c>
      <c r="I24" s="60"/>
    </row>
    <row r="25" spans="2:9" ht="12.75">
      <c r="B25" s="12"/>
      <c r="C25" s="59" t="s">
        <v>45</v>
      </c>
      <c r="D25" s="10"/>
      <c r="E25" s="10"/>
      <c r="F25" s="10"/>
      <c r="G25" s="82"/>
      <c r="H25" s="81"/>
      <c r="I25" s="60"/>
    </row>
    <row r="26" spans="2:9" ht="12.75">
      <c r="B26" s="12"/>
      <c r="C26" s="59"/>
      <c r="D26" s="10" t="s">
        <v>46</v>
      </c>
      <c r="E26" s="10"/>
      <c r="F26" s="10"/>
      <c r="G26" s="128">
        <f>G29-G28-G24</f>
        <v>5169</v>
      </c>
      <c r="H26" s="128">
        <v>9586</v>
      </c>
      <c r="I26" s="60"/>
    </row>
    <row r="27" spans="2:9" ht="12.75" hidden="1">
      <c r="B27" s="12"/>
      <c r="C27" s="59"/>
      <c r="D27" s="10" t="s">
        <v>47</v>
      </c>
      <c r="E27" s="10"/>
      <c r="F27" s="10"/>
      <c r="G27" s="128"/>
      <c r="H27" s="119"/>
      <c r="I27" s="60"/>
    </row>
    <row r="28" spans="2:9" ht="12.75">
      <c r="B28" s="12"/>
      <c r="C28" s="59"/>
      <c r="D28" s="10" t="s">
        <v>48</v>
      </c>
      <c r="E28" s="10"/>
      <c r="F28" s="10"/>
      <c r="G28" s="130">
        <v>-4163</v>
      </c>
      <c r="H28" s="120">
        <v>15747</v>
      </c>
      <c r="I28" s="60"/>
    </row>
    <row r="29" spans="2:9" ht="12.75">
      <c r="B29" s="12"/>
      <c r="C29" s="59" t="s">
        <v>126</v>
      </c>
      <c r="D29" s="10"/>
      <c r="E29" s="10"/>
      <c r="F29" s="10"/>
      <c r="G29" s="128">
        <v>16042</v>
      </c>
      <c r="H29" s="119">
        <f>SUM(H24:H28)</f>
        <v>21617</v>
      </c>
      <c r="I29" s="60"/>
    </row>
    <row r="30" spans="2:9" ht="12.75">
      <c r="B30" s="12"/>
      <c r="C30" s="59"/>
      <c r="D30" s="10"/>
      <c r="E30" s="10"/>
      <c r="F30" s="10"/>
      <c r="G30" s="82"/>
      <c r="H30" s="81"/>
      <c r="I30" s="60"/>
    </row>
    <row r="31" spans="2:9" ht="12.75" hidden="1">
      <c r="B31" s="12"/>
      <c r="C31" s="59" t="s">
        <v>49</v>
      </c>
      <c r="D31" s="10"/>
      <c r="E31" s="10"/>
      <c r="F31" s="10"/>
      <c r="G31" s="82"/>
      <c r="H31" s="81"/>
      <c r="I31" s="60"/>
    </row>
    <row r="32" spans="2:9" ht="12.75" hidden="1">
      <c r="B32" s="12"/>
      <c r="C32" s="59" t="s">
        <v>50</v>
      </c>
      <c r="D32" s="10"/>
      <c r="E32" s="10"/>
      <c r="F32" s="10"/>
      <c r="G32" s="82"/>
      <c r="H32" s="81"/>
      <c r="I32" s="60"/>
    </row>
    <row r="33" spans="2:9" ht="12.75">
      <c r="B33" s="12"/>
      <c r="C33" s="59" t="s">
        <v>51</v>
      </c>
      <c r="D33" s="10"/>
      <c r="E33" s="10"/>
      <c r="F33" s="10"/>
      <c r="G33" s="128">
        <v>-41471</v>
      </c>
      <c r="H33" s="119">
        <v>-32046</v>
      </c>
      <c r="I33" s="60"/>
    </row>
    <row r="34" spans="2:9" ht="12.75">
      <c r="B34" s="12"/>
      <c r="C34" s="59" t="s">
        <v>52</v>
      </c>
      <c r="D34" s="10"/>
      <c r="E34" s="10"/>
      <c r="F34" s="10"/>
      <c r="G34" s="130">
        <v>43262</v>
      </c>
      <c r="H34" s="120">
        <v>48081</v>
      </c>
      <c r="I34" s="60"/>
    </row>
    <row r="35" spans="2:9" ht="12.75">
      <c r="B35" s="12"/>
      <c r="C35" s="59" t="s">
        <v>127</v>
      </c>
      <c r="D35" s="10"/>
      <c r="E35" s="10"/>
      <c r="F35" s="10"/>
      <c r="G35" s="128">
        <f>SUM(G29:G34)</f>
        <v>17833</v>
      </c>
      <c r="H35" s="119">
        <f>SUM(H29:H34)</f>
        <v>37652</v>
      </c>
      <c r="I35" s="60"/>
    </row>
    <row r="36" spans="2:9" ht="12.75">
      <c r="B36" s="12"/>
      <c r="C36" s="59"/>
      <c r="D36" s="10"/>
      <c r="E36" s="10"/>
      <c r="F36" s="10"/>
      <c r="G36" s="82"/>
      <c r="H36" s="81"/>
      <c r="I36" s="60"/>
    </row>
    <row r="37" spans="2:9" ht="12.75">
      <c r="B37" s="12"/>
      <c r="C37" s="59" t="s">
        <v>128</v>
      </c>
      <c r="D37" s="10"/>
      <c r="E37" s="10"/>
      <c r="F37" s="10"/>
      <c r="G37" s="128">
        <v>-4956</v>
      </c>
      <c r="H37" s="119">
        <v>-3266</v>
      </c>
      <c r="I37" s="60"/>
    </row>
    <row r="38" spans="2:9" ht="12.75">
      <c r="B38" s="12"/>
      <c r="C38" s="59" t="s">
        <v>75</v>
      </c>
      <c r="D38" s="10"/>
      <c r="E38" s="10"/>
      <c r="F38" s="10"/>
      <c r="G38" s="128">
        <v>3949</v>
      </c>
      <c r="H38" s="119">
        <v>4062</v>
      </c>
      <c r="I38" s="60"/>
    </row>
    <row r="39" spans="2:9" ht="12.75">
      <c r="B39" s="12"/>
      <c r="C39" s="59" t="s">
        <v>69</v>
      </c>
      <c r="D39" s="10"/>
      <c r="E39" s="10"/>
      <c r="F39" s="10"/>
      <c r="G39" s="130">
        <v>1350</v>
      </c>
      <c r="H39" s="120">
        <v>755</v>
      </c>
      <c r="I39" s="60"/>
    </row>
    <row r="40" spans="2:9" ht="12.75">
      <c r="B40" s="12"/>
      <c r="C40" s="59" t="s">
        <v>143</v>
      </c>
      <c r="D40" s="10"/>
      <c r="E40" s="10"/>
      <c r="F40" s="10"/>
      <c r="G40" s="128">
        <f>SUM(G35:G39)</f>
        <v>18176</v>
      </c>
      <c r="H40" s="119">
        <f>SUM(H35:H39)</f>
        <v>39203</v>
      </c>
      <c r="I40" s="5"/>
    </row>
    <row r="41" spans="2:9" ht="12.75">
      <c r="B41" s="12"/>
      <c r="C41" s="59"/>
      <c r="D41" s="10"/>
      <c r="E41" s="10"/>
      <c r="F41" s="10"/>
      <c r="G41" s="82"/>
      <c r="H41" s="81"/>
      <c r="I41" s="5"/>
    </row>
    <row r="42" spans="2:9" s="10" customFormat="1" ht="12.75">
      <c r="B42" s="12"/>
      <c r="C42" s="59"/>
      <c r="G42" s="82"/>
      <c r="H42" s="81"/>
      <c r="I42" s="5"/>
    </row>
    <row r="43" spans="2:11" s="10" customFormat="1" ht="12.75">
      <c r="B43" s="12"/>
      <c r="C43" s="61" t="s">
        <v>53</v>
      </c>
      <c r="G43" s="82"/>
      <c r="H43" s="81"/>
      <c r="I43" s="5"/>
      <c r="J43" s="28"/>
      <c r="K43" s="28"/>
    </row>
    <row r="44" spans="2:11" s="10" customFormat="1" ht="12.75" hidden="1">
      <c r="B44" s="12"/>
      <c r="C44" s="61"/>
      <c r="D44" s="10" t="s">
        <v>82</v>
      </c>
      <c r="G44" s="128">
        <v>0</v>
      </c>
      <c r="H44" s="119">
        <v>0</v>
      </c>
      <c r="I44" s="62"/>
      <c r="J44" s="28"/>
      <c r="K44" s="28"/>
    </row>
    <row r="45" spans="2:11" s="10" customFormat="1" ht="12.75">
      <c r="B45" s="12"/>
      <c r="C45" s="61"/>
      <c r="D45" s="10" t="s">
        <v>134</v>
      </c>
      <c r="G45" s="128">
        <v>0</v>
      </c>
      <c r="H45" s="119">
        <v>1</v>
      </c>
      <c r="I45" s="62"/>
      <c r="J45" s="28"/>
      <c r="K45" s="28"/>
    </row>
    <row r="46" spans="2:11" s="10" customFormat="1" ht="12.75">
      <c r="B46" s="12"/>
      <c r="C46" s="61"/>
      <c r="D46" s="10" t="s">
        <v>136</v>
      </c>
      <c r="G46" s="128">
        <v>-324</v>
      </c>
      <c r="H46" s="119">
        <v>-125</v>
      </c>
      <c r="I46" s="62"/>
      <c r="J46" s="28"/>
      <c r="K46" s="28"/>
    </row>
    <row r="47" spans="2:11" s="10" customFormat="1" ht="12.75" hidden="1">
      <c r="B47" s="12"/>
      <c r="C47" s="61"/>
      <c r="D47" s="10" t="s">
        <v>148</v>
      </c>
      <c r="G47" s="128">
        <v>0</v>
      </c>
      <c r="H47" s="119">
        <v>0</v>
      </c>
      <c r="I47" s="62"/>
      <c r="J47" s="28"/>
      <c r="K47" s="28"/>
    </row>
    <row r="48" spans="2:11" s="10" customFormat="1" ht="12" customHeight="1">
      <c r="B48" s="12"/>
      <c r="C48" s="61"/>
      <c r="D48" s="10" t="s">
        <v>135</v>
      </c>
      <c r="G48" s="128">
        <v>-35256</v>
      </c>
      <c r="H48" s="119">
        <v>-19382</v>
      </c>
      <c r="I48" s="62"/>
      <c r="J48" s="28"/>
      <c r="K48" s="28"/>
    </row>
    <row r="49" spans="2:11" s="10" customFormat="1" ht="12.75">
      <c r="B49" s="12"/>
      <c r="C49" s="61"/>
      <c r="D49" s="10" t="s">
        <v>137</v>
      </c>
      <c r="G49" s="128">
        <v>9336</v>
      </c>
      <c r="H49" s="119">
        <v>-16029</v>
      </c>
      <c r="I49" s="62"/>
      <c r="J49" s="28"/>
      <c r="K49" s="28"/>
    </row>
    <row r="50" spans="2:11" s="10" customFormat="1" ht="12.75" hidden="1">
      <c r="B50" s="12"/>
      <c r="C50" s="61"/>
      <c r="D50" s="10" t="s">
        <v>149</v>
      </c>
      <c r="G50" s="128">
        <v>0</v>
      </c>
      <c r="H50" s="119">
        <v>0</v>
      </c>
      <c r="I50" s="62"/>
      <c r="J50" s="28"/>
      <c r="K50" s="28"/>
    </row>
    <row r="51" spans="2:11" s="10" customFormat="1" ht="12.75">
      <c r="B51" s="12"/>
      <c r="C51" s="61"/>
      <c r="D51" s="10" t="s">
        <v>141</v>
      </c>
      <c r="G51" s="128">
        <v>0</v>
      </c>
      <c r="H51" s="119">
        <v>-75</v>
      </c>
      <c r="I51" s="62"/>
      <c r="J51" s="28"/>
      <c r="K51" s="28"/>
    </row>
    <row r="52" spans="2:11" s="10" customFormat="1" ht="12.75" customHeight="1">
      <c r="B52" s="12"/>
      <c r="C52" s="59" t="s">
        <v>170</v>
      </c>
      <c r="G52" s="307">
        <f>SUM(G44:G51)</f>
        <v>-26244</v>
      </c>
      <c r="H52" s="121">
        <f>SUM(H44:H51)</f>
        <v>-35610</v>
      </c>
      <c r="I52" s="5"/>
      <c r="J52" s="48"/>
      <c r="K52" s="48"/>
    </row>
    <row r="53" spans="2:16" s="10" customFormat="1" ht="12.75">
      <c r="B53" s="12"/>
      <c r="C53" s="59"/>
      <c r="G53" s="82"/>
      <c r="H53" s="81"/>
      <c r="I53" s="5"/>
      <c r="J53" s="344"/>
      <c r="K53" s="345"/>
      <c r="L53" s="345"/>
      <c r="M53" s="345"/>
      <c r="N53" s="345"/>
      <c r="O53" s="345"/>
      <c r="P53" s="345"/>
    </row>
    <row r="54" spans="2:16" ht="12.75" customHeight="1">
      <c r="B54" s="12"/>
      <c r="C54" s="59"/>
      <c r="D54" s="10"/>
      <c r="E54" s="10"/>
      <c r="F54" s="10"/>
      <c r="G54" s="82"/>
      <c r="H54" s="81"/>
      <c r="I54" s="5"/>
      <c r="J54" s="26"/>
      <c r="K54" s="26"/>
      <c r="L54" s="26"/>
      <c r="M54" s="26"/>
      <c r="N54" s="26"/>
      <c r="O54" s="26"/>
      <c r="P54" s="26"/>
    </row>
    <row r="55" spans="1:16" ht="12.75">
      <c r="A55" s="5"/>
      <c r="B55" s="12"/>
      <c r="C55" s="57" t="s">
        <v>54</v>
      </c>
      <c r="D55" s="10"/>
      <c r="E55" s="10"/>
      <c r="F55" s="10"/>
      <c r="G55" s="82"/>
      <c r="H55" s="81"/>
      <c r="I55" s="5"/>
      <c r="J55" s="365"/>
      <c r="K55" s="355"/>
      <c r="L55" s="355"/>
      <c r="M55" s="355"/>
      <c r="N55" s="355"/>
      <c r="O55" s="355"/>
      <c r="P55" s="355"/>
    </row>
    <row r="56" spans="2:16" ht="12.75" hidden="1">
      <c r="B56" s="12"/>
      <c r="C56" s="57"/>
      <c r="D56" s="10" t="s">
        <v>68</v>
      </c>
      <c r="E56" s="10"/>
      <c r="F56" s="10"/>
      <c r="G56" s="128">
        <v>0</v>
      </c>
      <c r="H56" s="119">
        <v>0</v>
      </c>
      <c r="I56" s="5"/>
      <c r="J56" s="63"/>
      <c r="K56" s="63"/>
      <c r="L56" s="63"/>
      <c r="M56" s="63"/>
      <c r="N56" s="63"/>
      <c r="O56" s="63"/>
      <c r="P56" s="63"/>
    </row>
    <row r="57" spans="2:16" ht="12" customHeight="1">
      <c r="B57" s="12"/>
      <c r="C57" s="57"/>
      <c r="D57" s="10" t="s">
        <v>142</v>
      </c>
      <c r="E57" s="10"/>
      <c r="F57" s="10"/>
      <c r="G57" s="128">
        <v>17849</v>
      </c>
      <c r="H57" s="128">
        <v>16109</v>
      </c>
      <c r="I57" s="5"/>
      <c r="J57" s="63"/>
      <c r="K57" s="63"/>
      <c r="L57" s="63"/>
      <c r="M57" s="63"/>
      <c r="N57" s="63"/>
      <c r="O57" s="63"/>
      <c r="P57" s="63"/>
    </row>
    <row r="58" spans="2:16" ht="12" customHeight="1">
      <c r="B58" s="12"/>
      <c r="C58" s="57"/>
      <c r="D58" s="10" t="s">
        <v>76</v>
      </c>
      <c r="E58" s="10"/>
      <c r="F58" s="10"/>
      <c r="G58" s="128">
        <v>51</v>
      </c>
      <c r="H58" s="128">
        <v>-391</v>
      </c>
      <c r="I58" s="5"/>
      <c r="J58" s="63"/>
      <c r="K58" s="63"/>
      <c r="L58" s="63"/>
      <c r="M58" s="63"/>
      <c r="N58" s="63"/>
      <c r="O58" s="63"/>
      <c r="P58" s="63"/>
    </row>
    <row r="59" spans="2:16" ht="12.75">
      <c r="B59" s="12"/>
      <c r="C59" s="57"/>
      <c r="D59" s="10" t="s">
        <v>71</v>
      </c>
      <c r="E59" s="10"/>
      <c r="F59" s="10"/>
      <c r="G59" s="128">
        <v>-166</v>
      </c>
      <c r="H59" s="128">
        <v>-6</v>
      </c>
      <c r="I59" s="60"/>
      <c r="J59" s="63"/>
      <c r="K59" s="63"/>
      <c r="L59" s="63"/>
      <c r="M59" s="63"/>
      <c r="N59" s="63"/>
      <c r="O59" s="63"/>
      <c r="P59" s="63"/>
    </row>
    <row r="60" spans="2:16" ht="14.25" customHeight="1">
      <c r="B60" s="12"/>
      <c r="C60" s="57"/>
      <c r="D60" s="10" t="s">
        <v>72</v>
      </c>
      <c r="E60" s="10"/>
      <c r="F60" s="10"/>
      <c r="G60" s="128">
        <v>-750</v>
      </c>
      <c r="H60" s="119">
        <v>-750</v>
      </c>
      <c r="I60" s="60"/>
      <c r="J60" s="63"/>
      <c r="K60" s="63"/>
      <c r="L60" s="63"/>
      <c r="M60" s="63"/>
      <c r="N60" s="63"/>
      <c r="O60" s="63"/>
      <c r="P60" s="63"/>
    </row>
    <row r="61" spans="2:16" ht="12.75">
      <c r="B61" s="12"/>
      <c r="C61" s="59"/>
      <c r="D61" s="266" t="s">
        <v>169</v>
      </c>
      <c r="E61" s="10"/>
      <c r="F61" s="10"/>
      <c r="G61" s="130">
        <v>-6700</v>
      </c>
      <c r="H61" s="120">
        <v>0</v>
      </c>
      <c r="I61" s="60"/>
      <c r="J61" s="63"/>
      <c r="K61" s="63"/>
      <c r="L61" s="63"/>
      <c r="M61" s="63"/>
      <c r="N61" s="63"/>
      <c r="O61" s="63"/>
      <c r="P61" s="63"/>
    </row>
    <row r="62" spans="2:9" s="10" customFormat="1" ht="12.75">
      <c r="B62" s="12"/>
      <c r="C62" s="59" t="s">
        <v>129</v>
      </c>
      <c r="G62" s="307">
        <f>SUM(G56:G61)</f>
        <v>10284</v>
      </c>
      <c r="H62" s="121">
        <f>SUM(H56:H61)</f>
        <v>14962</v>
      </c>
      <c r="I62" s="60"/>
    </row>
    <row r="63" spans="2:16" s="10" customFormat="1" ht="12.75">
      <c r="B63" s="12"/>
      <c r="C63" s="59"/>
      <c r="G63" s="82"/>
      <c r="H63" s="81"/>
      <c r="I63" s="60"/>
      <c r="J63" s="49"/>
      <c r="K63" s="53"/>
      <c r="L63" s="53"/>
      <c r="M63" s="53"/>
      <c r="N63" s="53"/>
      <c r="O63" s="53"/>
      <c r="P63" s="53"/>
    </row>
    <row r="64" spans="1:10" s="10" customFormat="1" ht="12.75">
      <c r="A64" s="5"/>
      <c r="B64" s="12"/>
      <c r="C64" s="59"/>
      <c r="G64" s="82"/>
      <c r="H64" s="81"/>
      <c r="I64" s="337"/>
      <c r="J64" s="12"/>
    </row>
    <row r="65" spans="2:9" ht="12.75" hidden="1">
      <c r="B65" s="12"/>
      <c r="D65" s="10"/>
      <c r="E65" s="10"/>
      <c r="F65" s="10"/>
      <c r="G65" s="82"/>
      <c r="H65" s="81"/>
      <c r="I65" s="60"/>
    </row>
    <row r="66" spans="2:9" ht="12.75">
      <c r="B66" s="12"/>
      <c r="C66" s="57" t="s">
        <v>168</v>
      </c>
      <c r="D66" s="64"/>
      <c r="E66" s="10"/>
      <c r="F66" s="11"/>
      <c r="G66" s="88">
        <f>G62+G52+G40</f>
        <v>2216</v>
      </c>
      <c r="H66" s="88">
        <f>H62+H52+H40</f>
        <v>18555</v>
      </c>
      <c r="I66" s="60"/>
    </row>
    <row r="67" spans="2:9" ht="12.75">
      <c r="B67" s="12"/>
      <c r="C67" s="57" t="s">
        <v>55</v>
      </c>
      <c r="D67" s="10"/>
      <c r="E67" s="10"/>
      <c r="F67" s="10"/>
      <c r="G67" s="128">
        <v>205261</v>
      </c>
      <c r="H67" s="119">
        <v>145709</v>
      </c>
      <c r="I67" s="60"/>
    </row>
    <row r="68" spans="2:9" ht="12.75">
      <c r="B68" s="12"/>
      <c r="C68" s="57" t="s">
        <v>77</v>
      </c>
      <c r="D68" s="10"/>
      <c r="E68" s="10"/>
      <c r="F68" s="10"/>
      <c r="G68" s="128">
        <v>-980</v>
      </c>
      <c r="H68" s="119">
        <v>914</v>
      </c>
      <c r="I68" s="60"/>
    </row>
    <row r="69" spans="2:9" ht="13.5" thickBot="1">
      <c r="B69" s="12"/>
      <c r="C69" s="57" t="s">
        <v>56</v>
      </c>
      <c r="D69" s="10"/>
      <c r="E69" s="10"/>
      <c r="F69" s="10"/>
      <c r="G69" s="146">
        <f>SUM(G66:G68)</f>
        <v>206497</v>
      </c>
      <c r="H69" s="146">
        <f>SUM(H66:H68)</f>
        <v>165178</v>
      </c>
      <c r="I69" s="60"/>
    </row>
    <row r="70" spans="2:10" ht="13.5" thickTop="1">
      <c r="B70" s="12"/>
      <c r="C70" s="65"/>
      <c r="D70" s="66"/>
      <c r="E70" s="66" t="s">
        <v>31</v>
      </c>
      <c r="F70" s="66"/>
      <c r="G70" s="285"/>
      <c r="H70" s="92"/>
      <c r="I70" s="60"/>
      <c r="J70" s="10"/>
    </row>
    <row r="71" spans="2:9" s="10" customFormat="1" ht="13.5" thickBot="1">
      <c r="B71" s="20"/>
      <c r="C71" s="21"/>
      <c r="D71" s="21"/>
      <c r="E71" s="21"/>
      <c r="F71" s="21"/>
      <c r="G71" s="148"/>
      <c r="H71" s="67"/>
      <c r="I71" s="22"/>
    </row>
    <row r="72" spans="9:11" ht="12.75">
      <c r="I72" s="14"/>
      <c r="K72" s="13"/>
    </row>
    <row r="73" ht="12.75">
      <c r="G73" s="150"/>
    </row>
    <row r="74" ht="12.75">
      <c r="I74" s="14"/>
    </row>
    <row r="75" ht="12.75">
      <c r="H75" s="18"/>
    </row>
  </sheetData>
  <sheetProtection/>
  <mergeCells count="8">
    <mergeCell ref="C6:H6"/>
    <mergeCell ref="C7:H7"/>
    <mergeCell ref="L10:R10"/>
    <mergeCell ref="J53:P53"/>
    <mergeCell ref="J55:P55"/>
    <mergeCell ref="C9:H9"/>
    <mergeCell ref="C10:H10"/>
    <mergeCell ref="C11:H11"/>
  </mergeCells>
  <printOptions horizontalCentered="1"/>
  <pageMargins left="0.32" right="0.45" top="0.53" bottom="0.31" header="0.28" footer="0.5"/>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Jerneh Asia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Bkteoh</dc:creator>
  <cp:keywords/>
  <dc:description/>
  <cp:lastModifiedBy>pslow</cp:lastModifiedBy>
  <cp:lastPrinted>2010-05-27T03:26:01Z</cp:lastPrinted>
  <dcterms:created xsi:type="dcterms:W3CDTF">2003-02-26T06:48:23Z</dcterms:created>
  <dcterms:modified xsi:type="dcterms:W3CDTF">2010-05-26T22:56:01Z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